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rocelnica\Desktop\ARHIVA\FINANCIJE\"/>
    </mc:Choice>
  </mc:AlternateContent>
  <xr:revisionPtr revIDLastSave="0" documentId="8_{14352AE8-CA99-4958-9F30-DE98D2F06AAC}" xr6:coauthVersionLast="47" xr6:coauthVersionMax="47" xr10:uidLastSave="{00000000-0000-0000-0000-000000000000}"/>
  <bookViews>
    <workbookView xWindow="2595" yWindow="2595" windowWidth="21600" windowHeight="1129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8" l="1"/>
  <c r="D20" i="68" s="1"/>
  <c r="E21" i="68"/>
  <c r="E415" i="82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E122" i="74" s="1"/>
  <c r="E44" i="74" s="1"/>
  <c r="D138" i="74"/>
  <c r="D122" i="74" s="1"/>
  <c r="D44" i="74" s="1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E6" i="69" s="1"/>
  <c r="D20" i="69"/>
  <c r="D19" i="69" s="1"/>
  <c r="D6" i="69" s="1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E40" i="67"/>
  <c r="D40" i="67"/>
  <c r="E39" i="67"/>
  <c r="D39" i="67"/>
  <c r="E35" i="67"/>
  <c r="D35" i="67"/>
  <c r="E30" i="67"/>
  <c r="D30" i="67"/>
  <c r="E25" i="67"/>
  <c r="D25" i="67"/>
  <c r="E20" i="67"/>
  <c r="E19" i="67"/>
  <c r="E14" i="67"/>
  <c r="D14" i="67"/>
  <c r="E11" i="67"/>
  <c r="D11" i="67"/>
  <c r="E8" i="67"/>
  <c r="D8" i="67"/>
  <c r="E7" i="67"/>
  <c r="D7" i="67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G385" i="68" s="1"/>
  <c r="F391" i="68"/>
  <c r="F385" i="68" s="1"/>
  <c r="E391" i="68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H135" i="68" s="1"/>
  <c r="G134" i="68"/>
  <c r="F134" i="68"/>
  <c r="D134" i="68"/>
  <c r="G133" i="68"/>
  <c r="G129" i="68" s="1"/>
  <c r="G122" i="68" s="1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G126" i="68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G117" i="68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D115" i="68"/>
  <c r="G114" i="68"/>
  <c r="F114" i="68"/>
  <c r="G113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G108" i="68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F95" i="68"/>
  <c r="G94" i="68"/>
  <c r="F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H87" i="68" s="1"/>
  <c r="G86" i="68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H82" i="68" s="1"/>
  <c r="G81" i="68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F70" i="68" s="1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D58" i="68"/>
  <c r="G57" i="68"/>
  <c r="F57" i="68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F52" i="68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F46" i="68"/>
  <c r="G42" i="68"/>
  <c r="F42" i="68"/>
  <c r="E42" i="68"/>
  <c r="I42" i="68" s="1"/>
  <c r="D42" i="68"/>
  <c r="H42" i="68" s="1"/>
  <c r="J42" i="68" s="1"/>
  <c r="G41" i="68"/>
  <c r="F41" i="68"/>
  <c r="E41" i="68"/>
  <c r="D41" i="68"/>
  <c r="H41" i="68" s="1"/>
  <c r="G40" i="68"/>
  <c r="F40" i="68"/>
  <c r="D40" i="68"/>
  <c r="G39" i="68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D26" i="68"/>
  <c r="G25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/>
  <c r="G19" i="68" s="1"/>
  <c r="G6" i="68" s="1"/>
  <c r="G18" i="68"/>
  <c r="G14" i="68" s="1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H77" i="68" l="1"/>
  <c r="J77" i="68" s="1"/>
  <c r="F56" i="68"/>
  <c r="D56" i="67"/>
  <c r="H67" i="68"/>
  <c r="J67" i="68" s="1"/>
  <c r="H66" i="68"/>
  <c r="J66" i="68" s="1"/>
  <c r="D45" i="67"/>
  <c r="D44" i="67" s="1"/>
  <c r="F45" i="68"/>
  <c r="F44" i="68" s="1"/>
  <c r="H51" i="68"/>
  <c r="J51" i="68" s="1"/>
  <c r="D56" i="69"/>
  <c r="D44" i="69" s="1"/>
  <c r="H73" i="68"/>
  <c r="J73" i="68" s="1"/>
  <c r="D70" i="68"/>
  <c r="H63" i="68"/>
  <c r="D62" i="68"/>
  <c r="H47" i="68"/>
  <c r="D46" i="68"/>
  <c r="D20" i="67"/>
  <c r="D19" i="67" s="1"/>
  <c r="D6" i="67" s="1"/>
  <c r="F21" i="68"/>
  <c r="E56" i="67"/>
  <c r="E44" i="67" s="1"/>
  <c r="I77" i="68"/>
  <c r="G56" i="68"/>
  <c r="G45" i="68"/>
  <c r="I51" i="68"/>
  <c r="G44" i="68"/>
  <c r="E56" i="69"/>
  <c r="I71" i="68"/>
  <c r="I70" i="68" s="1"/>
  <c r="E70" i="68"/>
  <c r="I66" i="68"/>
  <c r="I62" i="68" s="1"/>
  <c r="E62" i="68"/>
  <c r="E45" i="69"/>
  <c r="E44" i="69" s="1"/>
  <c r="I53" i="68"/>
  <c r="I52" i="68" s="1"/>
  <c r="E52" i="68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E385" i="68"/>
  <c r="I391" i="68"/>
  <c r="I385" i="68" s="1"/>
  <c r="D385" i="68"/>
  <c r="H391" i="68"/>
  <c r="J391" i="68" s="1"/>
  <c r="J386" i="68"/>
  <c r="H385" i="68"/>
  <c r="J385" i="68" s="1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H141" i="68"/>
  <c r="J141" i="68" s="1"/>
  <c r="D138" i="68"/>
  <c r="J139" i="68"/>
  <c r="H138" i="68"/>
  <c r="J138" i="68" s="1"/>
  <c r="I135" i="68"/>
  <c r="I134" i="68" s="1"/>
  <c r="E134" i="68"/>
  <c r="J135" i="68"/>
  <c r="H134" i="68"/>
  <c r="J134" i="68" s="1"/>
  <c r="J130" i="68"/>
  <c r="H129" i="68"/>
  <c r="J129" i="68" s="1"/>
  <c r="H127" i="68"/>
  <c r="D126" i="68"/>
  <c r="I124" i="68"/>
  <c r="I123" i="68" s="1"/>
  <c r="I122" i="68" s="1"/>
  <c r="E123" i="68"/>
  <c r="E122" i="68" s="1"/>
  <c r="D123" i="68"/>
  <c r="D122" i="68" s="1"/>
  <c r="H124" i="68"/>
  <c r="E117" i="68"/>
  <c r="I118" i="68"/>
  <c r="I117" i="68" s="1"/>
  <c r="D117" i="68"/>
  <c r="H118" i="68"/>
  <c r="E114" i="68"/>
  <c r="E113" i="68" s="1"/>
  <c r="I115" i="68"/>
  <c r="I114" i="68" s="1"/>
  <c r="I113" i="68" s="1"/>
  <c r="D114" i="68"/>
  <c r="D113" i="68" s="1"/>
  <c r="H115" i="68"/>
  <c r="I109" i="68"/>
  <c r="I108" i="68" s="1"/>
  <c r="E108" i="68"/>
  <c r="J109" i="68"/>
  <c r="H108" i="68"/>
  <c r="J108" i="68" s="1"/>
  <c r="H100" i="68"/>
  <c r="J100" i="68" s="1"/>
  <c r="J101" i="68"/>
  <c r="I96" i="68"/>
  <c r="I95" i="68" s="1"/>
  <c r="I94" i="68" s="1"/>
  <c r="E95" i="68"/>
  <c r="E94" i="68" s="1"/>
  <c r="H96" i="68"/>
  <c r="D95" i="68"/>
  <c r="D94" i="68" s="1"/>
  <c r="E86" i="68"/>
  <c r="I87" i="68"/>
  <c r="I86" i="68" s="1"/>
  <c r="J87" i="68"/>
  <c r="H86" i="68"/>
  <c r="J86" i="68" s="1"/>
  <c r="I82" i="68"/>
  <c r="I81" i="68" s="1"/>
  <c r="E81" i="68"/>
  <c r="E56" i="68" s="1"/>
  <c r="H81" i="68"/>
  <c r="J81" i="68" s="1"/>
  <c r="J82" i="68"/>
  <c r="J71" i="68"/>
  <c r="H70" i="68"/>
  <c r="J70" i="68" s="1"/>
  <c r="H62" i="68"/>
  <c r="J62" i="68" s="1"/>
  <c r="J63" i="68"/>
  <c r="H58" i="68"/>
  <c r="D57" i="68"/>
  <c r="D56" i="68" s="1"/>
  <c r="H53" i="68"/>
  <c r="D52" i="68"/>
  <c r="D45" i="68" s="1"/>
  <c r="I47" i="68"/>
  <c r="I46" i="68" s="1"/>
  <c r="I45" i="68" s="1"/>
  <c r="E46" i="68"/>
  <c r="E45" i="68" s="1"/>
  <c r="E44" i="68" s="1"/>
  <c r="J47" i="68"/>
  <c r="H46" i="68"/>
  <c r="I41" i="68"/>
  <c r="I40" i="68" s="1"/>
  <c r="E40" i="68"/>
  <c r="E39" i="68" s="1"/>
  <c r="I39" i="68" s="1"/>
  <c r="H40" i="68"/>
  <c r="J40" i="68" s="1"/>
  <c r="J41" i="68"/>
  <c r="I36" i="68"/>
  <c r="I35" i="68" s="1"/>
  <c r="E35" i="68"/>
  <c r="D35" i="68"/>
  <c r="H36" i="68"/>
  <c r="J31" i="68"/>
  <c r="H30" i="68"/>
  <c r="J30" i="68" s="1"/>
  <c r="E25" i="68"/>
  <c r="I26" i="68"/>
  <c r="I25" i="68" s="1"/>
  <c r="D25" i="68"/>
  <c r="D19" i="68" s="1"/>
  <c r="D6" i="68" s="1"/>
  <c r="H26" i="68"/>
  <c r="I21" i="68"/>
  <c r="I20" i="68" s="1"/>
  <c r="I19" i="68" s="1"/>
  <c r="I6" i="68" s="1"/>
  <c r="E20" i="68"/>
  <c r="E19" i="68" s="1"/>
  <c r="E6" i="68" s="1"/>
  <c r="J15" i="68"/>
  <c r="H14" i="68"/>
  <c r="J14" i="68" s="1"/>
  <c r="J12" i="68"/>
  <c r="H11" i="68"/>
  <c r="J11" i="68" s="1"/>
  <c r="J9" i="68"/>
  <c r="H8" i="68"/>
  <c r="D44" i="68" l="1"/>
  <c r="F20" i="68"/>
  <c r="F19" i="68" s="1"/>
  <c r="F6" i="68" s="1"/>
  <c r="H21" i="68"/>
  <c r="I56" i="68"/>
  <c r="I44" i="68" s="1"/>
  <c r="J288" i="68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7" i="68"/>
  <c r="H126" i="68"/>
  <c r="J126" i="68" s="1"/>
  <c r="J124" i="68"/>
  <c r="H123" i="68"/>
  <c r="J118" i="68"/>
  <c r="H117" i="68"/>
  <c r="J117" i="68" s="1"/>
  <c r="J115" i="68"/>
  <c r="H114" i="68"/>
  <c r="J96" i="68"/>
  <c r="H95" i="68"/>
  <c r="H57" i="68"/>
  <c r="J58" i="68"/>
  <c r="J53" i="68"/>
  <c r="H52" i="68"/>
  <c r="J46" i="68"/>
  <c r="J36" i="68"/>
  <c r="H35" i="68"/>
  <c r="J35" i="68" s="1"/>
  <c r="J26" i="68"/>
  <c r="H25" i="68"/>
  <c r="J25" i="68" s="1"/>
  <c r="J8" i="68"/>
  <c r="H7" i="68"/>
  <c r="J52" i="68" l="1"/>
  <c r="H45" i="68"/>
  <c r="J45" i="68" s="1"/>
  <c r="H20" i="68"/>
  <c r="J21" i="68"/>
  <c r="J245" i="68"/>
  <c r="H244" i="68"/>
  <c r="J244" i="68" s="1"/>
  <c r="H187" i="68"/>
  <c r="J187" i="68" s="1"/>
  <c r="J188" i="68"/>
  <c r="H122" i="68"/>
  <c r="J122" i="68" s="1"/>
  <c r="J123" i="68"/>
  <c r="J114" i="68"/>
  <c r="H113" i="68"/>
  <c r="J113" i="68" s="1"/>
  <c r="H94" i="68"/>
  <c r="J94" i="68" s="1"/>
  <c r="J95" i="68"/>
  <c r="J57" i="68"/>
  <c r="H56" i="68"/>
  <c r="J7" i="68"/>
  <c r="J56" i="68" l="1"/>
  <c r="H44" i="68"/>
  <c r="J44" i="68" s="1"/>
  <c r="J20" i="68"/>
  <c r="H19" i="68"/>
  <c r="H6" i="68" l="1"/>
  <c r="J6" i="68" s="1"/>
  <c r="J19" i="68"/>
</calcChain>
</file>

<file path=xl/sharedStrings.xml><?xml version="1.0" encoding="utf-8"?>
<sst xmlns="http://schemas.openxmlformats.org/spreadsheetml/2006/main" count="15428" uniqueCount="816">
  <si>
    <t>Obveznik:</t>
  </si>
  <si>
    <t>OPĆINA CISTA PROVO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</si>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</sst>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" zoomScaleNormal="100" workbookViewId="0">
      <selection activeCell="A40" sqref="A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61389.413999999997</v>
      </c>
      <c r="E6" s="2">
        <f t="shared" ref="E6:I6" si="0">+E7+E14+E19+E30+E35</f>
        <v>70845.273000000001</v>
      </c>
      <c r="F6" s="2">
        <f t="shared" si="0"/>
        <v>10833.425999999999</v>
      </c>
      <c r="G6" s="2">
        <f>+G7+G14+G19+G30+G35</f>
        <v>12502.107</v>
      </c>
      <c r="H6" s="2">
        <f t="shared" si="0"/>
        <v>72222.84</v>
      </c>
      <c r="I6" s="2">
        <f t="shared" si="0"/>
        <v>83347.38</v>
      </c>
      <c r="J6" s="50">
        <f>IF(H6&lt;&gt;0,IF(I6/H6&gt;=100,"&gt;&gt;100",I6/H6*100),"-")</f>
        <v>115.40307747521423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61389.413999999997</v>
      </c>
      <c r="E19" s="3">
        <f t="shared" ref="E19:I19" si="8">E20+E25</f>
        <v>70845.273000000001</v>
      </c>
      <c r="F19" s="3">
        <f t="shared" si="8"/>
        <v>10833.425999999999</v>
      </c>
      <c r="G19" s="3">
        <f t="shared" si="8"/>
        <v>12502.107</v>
      </c>
      <c r="H19" s="3">
        <f t="shared" si="8"/>
        <v>72222.84</v>
      </c>
      <c r="I19" s="3">
        <f t="shared" si="8"/>
        <v>83347.38</v>
      </c>
      <c r="J19" s="50">
        <f t="shared" si="2"/>
        <v>115.40307747521423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61389.413999999997</v>
      </c>
      <c r="E20" s="3">
        <f t="shared" ref="E20:I20" si="9">SUM(E21:E24)</f>
        <v>70845.273000000001</v>
      </c>
      <c r="F20" s="3">
        <f t="shared" si="9"/>
        <v>10833.425999999999</v>
      </c>
      <c r="G20" s="3">
        <f t="shared" si="9"/>
        <v>12502.107</v>
      </c>
      <c r="H20" s="3">
        <f t="shared" si="9"/>
        <v>72222.84</v>
      </c>
      <c r="I20" s="3">
        <f t="shared" si="9"/>
        <v>83347.38</v>
      </c>
      <c r="J20" s="50">
        <f t="shared" si="2"/>
        <v>115.40307747521423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61389.413999999997</v>
      </c>
      <c r="E21" s="84">
        <f>SUM('510:816'!E21)</f>
        <v>70845.273000000001</v>
      </c>
      <c r="F21" s="84">
        <f>'Nacionalno sufinanciranje'!D21</f>
        <v>10833.425999999999</v>
      </c>
      <c r="G21" s="84">
        <f>'Nacionalno sufinanciranje'!E21</f>
        <v>12502.107</v>
      </c>
      <c r="H21" s="11">
        <f t="shared" ref="H21:I24" si="10">D21+F21</f>
        <v>72222.84</v>
      </c>
      <c r="I21" s="11">
        <f t="shared" si="10"/>
        <v>83347.38</v>
      </c>
      <c r="J21" s="50">
        <f t="shared" si="2"/>
        <v>115.40307747521423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23673.174328402878</v>
      </c>
      <c r="E44" s="3">
        <f t="shared" ref="E44:I44" si="21">E45+E56+E94+E113+E122+E154+E165</f>
        <v>27319.595999999998</v>
      </c>
      <c r="F44" s="3">
        <f t="shared" si="21"/>
        <v>4177.6188366732094</v>
      </c>
      <c r="G44" s="3">
        <f t="shared" si="21"/>
        <v>4821.1120000000001</v>
      </c>
      <c r="H44" s="3">
        <f t="shared" si="21"/>
        <v>27850.793165076091</v>
      </c>
      <c r="I44" s="3">
        <f t="shared" si="21"/>
        <v>32140.707999999999</v>
      </c>
      <c r="J44" s="50">
        <f t="shared" ref="J44:J107" si="22">IF(H44&lt;&gt;0,IF(I44/H44&gt;=100,"&gt;&gt;100",I44/H44*100),"-")</f>
        <v>115.40320524983578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17690.791821143262</v>
      </c>
      <c r="E45" s="3">
        <f t="shared" si="23"/>
        <v>20415.727999999999</v>
      </c>
      <c r="F45" s="3">
        <f t="shared" si="23"/>
        <v>3121.9073802017529</v>
      </c>
      <c r="G45" s="3">
        <f t="shared" si="23"/>
        <v>3602.7719999999999</v>
      </c>
      <c r="H45" s="3">
        <f t="shared" si="23"/>
        <v>20812.699201345018</v>
      </c>
      <c r="I45" s="3">
        <f t="shared" si="23"/>
        <v>24018.5</v>
      </c>
      <c r="J45" s="50">
        <f t="shared" si="22"/>
        <v>115.40309965392575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11100.14419047989</v>
      </c>
      <c r="E46" s="3">
        <f t="shared" si="24"/>
        <v>12809.907999999999</v>
      </c>
      <c r="F46" s="3">
        <f t="shared" si="24"/>
        <v>1958.8489747905689</v>
      </c>
      <c r="G46" s="3">
        <f t="shared" si="24"/>
        <v>2260.5719999999997</v>
      </c>
      <c r="H46" s="3">
        <f t="shared" si="24"/>
        <v>13058.99316527046</v>
      </c>
      <c r="I46" s="3">
        <f t="shared" si="24"/>
        <v>15070.48</v>
      </c>
      <c r="J46" s="50">
        <f t="shared" si="22"/>
        <v>115.40307747521423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11100.14419047989</v>
      </c>
      <c r="E47" s="84">
        <f>SUM('510:816'!E47)</f>
        <v>12809.907999999999</v>
      </c>
      <c r="F47" s="84">
        <f>'Nacionalno sufinanciranje'!D47</f>
        <v>1958.8489747905689</v>
      </c>
      <c r="G47" s="84">
        <f>'Nacionalno sufinanciranje'!E47</f>
        <v>2260.5719999999997</v>
      </c>
      <c r="H47" s="12">
        <f t="shared" ref="H47:I51" si="25">D47+F47</f>
        <v>13058.99316527046</v>
      </c>
      <c r="I47" s="12">
        <f t="shared" si="25"/>
        <v>15070.48</v>
      </c>
      <c r="J47" s="50">
        <f t="shared" si="22"/>
        <v>115.40307747521423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1473.0976306633752</v>
      </c>
      <c r="E51" s="84">
        <f>SUM('510:816'!E51)</f>
        <v>1700</v>
      </c>
      <c r="F51" s="84">
        <f>'Nacionalno sufinanciranje'!D51</f>
        <v>259.95840541118383</v>
      </c>
      <c r="G51" s="84">
        <f>'Nacionalno sufinanciranje'!E51</f>
        <v>300</v>
      </c>
      <c r="H51" s="12">
        <f t="shared" si="25"/>
        <v>1733.056036074559</v>
      </c>
      <c r="I51" s="12">
        <f t="shared" si="25"/>
        <v>2000</v>
      </c>
      <c r="J51" s="50">
        <f t="shared" si="22"/>
        <v>115.40307747521423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5117.5499999999993</v>
      </c>
      <c r="E52" s="3">
        <f t="shared" si="26"/>
        <v>5905.82</v>
      </c>
      <c r="F52" s="3">
        <f t="shared" si="26"/>
        <v>903.09999999999991</v>
      </c>
      <c r="G52" s="3">
        <f t="shared" si="26"/>
        <v>1042.2</v>
      </c>
      <c r="H52" s="3">
        <f t="shared" si="26"/>
        <v>6020.65</v>
      </c>
      <c r="I52" s="3">
        <f t="shared" si="26"/>
        <v>6948.02</v>
      </c>
      <c r="J52" s="50">
        <f t="shared" si="22"/>
        <v>115.40315414448608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2471.12</v>
      </c>
      <c r="E53" s="84">
        <f>SUM('510:816'!E53)</f>
        <v>2851.75</v>
      </c>
      <c r="F53" s="84">
        <f>'Nacionalno sufinanciranje'!D53</f>
        <v>436.08</v>
      </c>
      <c r="G53" s="84">
        <f>'Nacionalno sufinanciranje'!E53</f>
        <v>503.25</v>
      </c>
      <c r="H53" s="12">
        <f t="shared" ref="H53:I55" si="27">D53+F53</f>
        <v>2907.2</v>
      </c>
      <c r="I53" s="12">
        <f t="shared" si="27"/>
        <v>3355</v>
      </c>
      <c r="J53" s="50">
        <f t="shared" si="22"/>
        <v>115.4031370390754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2646.43</v>
      </c>
      <c r="E54" s="84">
        <f>SUM('510:816'!E54)</f>
        <v>3054.07</v>
      </c>
      <c r="F54" s="84">
        <f>'Nacionalno sufinanciranje'!D54</f>
        <v>467.02</v>
      </c>
      <c r="G54" s="84">
        <f>'Nacionalno sufinanciranje'!E54</f>
        <v>538.95000000000005</v>
      </c>
      <c r="H54" s="12">
        <f t="shared" si="27"/>
        <v>3113.45</v>
      </c>
      <c r="I54" s="12">
        <f t="shared" si="27"/>
        <v>3593.0200000000004</v>
      </c>
      <c r="J54" s="50">
        <f t="shared" si="22"/>
        <v>115.40317011675154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5982.3825072596164</v>
      </c>
      <c r="E56" s="3">
        <f t="shared" ref="E56:I56" si="28">E57+E62+E70+E80+E81+E86</f>
        <v>6903.8680000000004</v>
      </c>
      <c r="F56" s="3">
        <f t="shared" si="28"/>
        <v>1055.711456471457</v>
      </c>
      <c r="G56" s="3">
        <f t="shared" si="28"/>
        <v>1218.3400000000001</v>
      </c>
      <c r="H56" s="3">
        <f t="shared" si="28"/>
        <v>7038.093963731073</v>
      </c>
      <c r="I56" s="3">
        <f t="shared" si="28"/>
        <v>8122.2080000000005</v>
      </c>
      <c r="J56" s="50">
        <f t="shared" si="22"/>
        <v>115.40351751277574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2880.4392842620846</v>
      </c>
      <c r="E62" s="3">
        <f t="shared" si="31"/>
        <v>3324.1180000000004</v>
      </c>
      <c r="F62" s="3">
        <f t="shared" si="31"/>
        <v>508.31145647145718</v>
      </c>
      <c r="G62" s="3">
        <f t="shared" si="31"/>
        <v>586.62</v>
      </c>
      <c r="H62" s="3">
        <f t="shared" si="31"/>
        <v>3388.7507407335415</v>
      </c>
      <c r="I62" s="3">
        <f t="shared" si="31"/>
        <v>3910.7379999999998</v>
      </c>
      <c r="J62" s="50">
        <f t="shared" si="22"/>
        <v>115.40353065783371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1295.18</v>
      </c>
      <c r="E63" s="84">
        <f>SUM('510:816'!E63)</f>
        <v>1494.68</v>
      </c>
      <c r="F63" s="84">
        <f>'Nacionalno sufinanciranje'!D63</f>
        <v>228.56</v>
      </c>
      <c r="G63" s="84">
        <f>'Nacionalno sufinanciranje'!E63</f>
        <v>263.77</v>
      </c>
      <c r="H63" s="12">
        <f t="shared" ref="H63:I69" si="32">D63+F63</f>
        <v>1523.74</v>
      </c>
      <c r="I63" s="12">
        <f t="shared" si="32"/>
        <v>1758.45</v>
      </c>
      <c r="J63" s="50">
        <f t="shared" si="22"/>
        <v>115.40354653681075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524.79103092382741</v>
      </c>
      <c r="E66" s="84">
        <f>SUM('510:816'!E66)</f>
        <v>605.625</v>
      </c>
      <c r="F66" s="84">
        <f>'Nacionalno sufinanciranje'!D66</f>
        <v>92.61</v>
      </c>
      <c r="G66" s="84">
        <f>'Nacionalno sufinanciranje'!E66</f>
        <v>106.88</v>
      </c>
      <c r="H66" s="12">
        <f t="shared" si="32"/>
        <v>617.40103092382742</v>
      </c>
      <c r="I66" s="12">
        <f t="shared" si="32"/>
        <v>712.505</v>
      </c>
      <c r="J66" s="50">
        <f t="shared" si="22"/>
        <v>115.40392132709383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1060.4682533382572</v>
      </c>
      <c r="E67" s="84">
        <f>SUM('510:816'!E67)</f>
        <v>1223.8129999999999</v>
      </c>
      <c r="F67" s="84">
        <f>'Nacionalno sufinanciranje'!D67</f>
        <v>187.14145647145713</v>
      </c>
      <c r="G67" s="84">
        <f>'Nacionalno sufinanciranje'!E67</f>
        <v>215.97</v>
      </c>
      <c r="H67" s="12">
        <f t="shared" si="32"/>
        <v>1247.6097098097143</v>
      </c>
      <c r="I67" s="12">
        <f t="shared" si="32"/>
        <v>1439.7829999999999</v>
      </c>
      <c r="J67" s="50">
        <f t="shared" si="22"/>
        <v>115.40331793502921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3101.9432229975318</v>
      </c>
      <c r="E70" s="3">
        <f t="shared" si="33"/>
        <v>3579.75</v>
      </c>
      <c r="F70" s="3">
        <f t="shared" si="33"/>
        <v>547.4</v>
      </c>
      <c r="G70" s="3">
        <f t="shared" si="33"/>
        <v>631.72</v>
      </c>
      <c r="H70" s="3">
        <f t="shared" si="33"/>
        <v>3649.343222997531</v>
      </c>
      <c r="I70" s="3">
        <f t="shared" si="33"/>
        <v>4211.47</v>
      </c>
      <c r="J70" s="50">
        <f t="shared" si="22"/>
        <v>115.40350530638071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1143.49</v>
      </c>
      <c r="E72" s="84">
        <f>SUM('510:816'!E72)</f>
        <v>1319.63</v>
      </c>
      <c r="F72" s="84">
        <f>'Nacionalno sufinanciranje'!D72</f>
        <v>201.79</v>
      </c>
      <c r="G72" s="84">
        <f>'Nacionalno sufinanciranje'!E72</f>
        <v>232.88</v>
      </c>
      <c r="H72" s="12">
        <f t="shared" si="34"/>
        <v>1345.28</v>
      </c>
      <c r="I72" s="12">
        <f t="shared" si="34"/>
        <v>1552.5100000000002</v>
      </c>
      <c r="J72" s="50">
        <f t="shared" si="22"/>
        <v>115.40422811607993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438.25</v>
      </c>
      <c r="E73" s="84">
        <f>SUM('510:816'!E73)</f>
        <v>505.75</v>
      </c>
      <c r="F73" s="84">
        <f>'Nacionalno sufinanciranje'!D73</f>
        <v>77.34</v>
      </c>
      <c r="G73" s="84">
        <f>'Nacionalno sufinanciranje'!E73</f>
        <v>89.25</v>
      </c>
      <c r="H73" s="12">
        <f t="shared" si="34"/>
        <v>515.59</v>
      </c>
      <c r="I73" s="12">
        <f t="shared" si="34"/>
        <v>595</v>
      </c>
      <c r="J73" s="50">
        <f t="shared" si="22"/>
        <v>115.40177272639112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1104.8232229975315</v>
      </c>
      <c r="E77" s="84">
        <f>SUM('510:816'!E77)</f>
        <v>1275</v>
      </c>
      <c r="F77" s="84">
        <f>'Nacionalno sufinanciranje'!D77</f>
        <v>194.97</v>
      </c>
      <c r="G77" s="84">
        <f>'Nacionalno sufinanciranje'!E77</f>
        <v>225</v>
      </c>
      <c r="H77" s="12">
        <f t="shared" si="34"/>
        <v>1299.7932229975315</v>
      </c>
      <c r="I77" s="12">
        <f t="shared" si="34"/>
        <v>1500</v>
      </c>
      <c r="J77" s="50">
        <f t="shared" si="22"/>
        <v>115.40297129267681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415.38</v>
      </c>
      <c r="E79" s="84">
        <f>SUM('510:816'!E79)</f>
        <v>479.37</v>
      </c>
      <c r="F79" s="84">
        <f>'Nacionalno sufinanciranje'!D79</f>
        <v>73.3</v>
      </c>
      <c r="G79" s="84">
        <f>'Nacionalno sufinanciranje'!E79</f>
        <v>84.59</v>
      </c>
      <c r="H79" s="12">
        <f t="shared" si="34"/>
        <v>488.68</v>
      </c>
      <c r="I79" s="12">
        <f t="shared" si="34"/>
        <v>563.96</v>
      </c>
      <c r="J79" s="50">
        <f t="shared" si="22"/>
        <v>115.40476385364657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51" zoomScaleNormal="100" workbookViewId="0">
      <selection activeCell="D80" sqref="D8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10833.425999999999</v>
      </c>
      <c r="E6" s="2">
        <f>+E7+E14+E19+E30+E35</f>
        <v>12502.107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10833.425999999999</v>
      </c>
      <c r="E19" s="3">
        <f>E20+E25</f>
        <v>12502.107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10833.425999999999</v>
      </c>
      <c r="E20" s="3">
        <f>SUM(E21:E24)</f>
        <v>12502.107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10833.425999999999</v>
      </c>
      <c r="E21" s="4">
        <v>12502.107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4177.6188366732094</v>
      </c>
      <c r="E44" s="3">
        <f>E45+E56+E94+E113+E122+E154+E165</f>
        <v>4821.1120000000001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3121.9073802017529</v>
      </c>
      <c r="E45" s="3">
        <f t="shared" si="0"/>
        <v>3602.7719999999999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1958.8489747905689</v>
      </c>
      <c r="E46" s="3">
        <f t="shared" si="1"/>
        <v>2260.5719999999997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1958.8489747905689</v>
      </c>
      <c r="E47" s="5">
        <v>2260.5719999999997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259.95840541118383</v>
      </c>
      <c r="E51" s="5">
        <v>300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903.09999999999991</v>
      </c>
      <c r="E52" s="3">
        <f t="shared" si="2"/>
        <v>1042.2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436.08</v>
      </c>
      <c r="E53" s="5">
        <v>503.25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467.02</v>
      </c>
      <c r="E54" s="5">
        <v>538.95000000000005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1055.711456471457</v>
      </c>
      <c r="E56" s="3">
        <f>E57+E62+E70+E80+E81+E86</f>
        <v>1218.3400000000001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508.31145647145718</v>
      </c>
      <c r="E62" s="3">
        <f t="shared" si="4"/>
        <v>586.62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228.56</v>
      </c>
      <c r="E63" s="5">
        <v>263.77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92.61</v>
      </c>
      <c r="E66" s="5">
        <v>106.88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187.14145647145713</v>
      </c>
      <c r="E67" s="5">
        <v>215.97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547.4</v>
      </c>
      <c r="E70" s="3">
        <f t="shared" si="5"/>
        <v>631.72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201.79</v>
      </c>
      <c r="E72" s="5">
        <v>232.88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77.34</v>
      </c>
      <c r="E73" s="5">
        <v>89.25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194.97</v>
      </c>
      <c r="E77" s="5">
        <v>225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73.3</v>
      </c>
      <c r="E79" s="5">
        <v>84.59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9" zoomScaleNormal="100" workbookViewId="0">
      <selection activeCell="D51" sqref="D5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61389.413999999997</v>
      </c>
      <c r="E6" s="2">
        <f>+E7+E14+E19+E30+E35</f>
        <v>70845.273000000001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61389.413999999997</v>
      </c>
      <c r="E19" s="3">
        <f>E20+E25</f>
        <v>70845.273000000001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61389.413999999997</v>
      </c>
      <c r="E20" s="3">
        <f>SUM(E21:E24)</f>
        <v>70845.273000000001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61389.413999999997</v>
      </c>
      <c r="E21" s="4">
        <v>70845.273000000001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23673.174328402878</v>
      </c>
      <c r="E44" s="3">
        <f>E45+E56+E94+E113+E122+E154+E165</f>
        <v>27319.595999999998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17690.791821143262</v>
      </c>
      <c r="E45" s="3">
        <f t="shared" si="0"/>
        <v>20415.727999999999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11100.14419047989</v>
      </c>
      <c r="E46" s="3">
        <f t="shared" si="1"/>
        <v>12809.907999999999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11100.14419047989</v>
      </c>
      <c r="E47" s="5">
        <v>12809.907999999999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1473.0976306633752</v>
      </c>
      <c r="E51" s="5">
        <v>1700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5117.5499999999993</v>
      </c>
      <c r="E52" s="3">
        <f t="shared" si="2"/>
        <v>5905.82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2471.12</v>
      </c>
      <c r="E53" s="5">
        <v>2851.75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2646.43</v>
      </c>
      <c r="E54" s="5">
        <v>3054.07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5982.3825072596164</v>
      </c>
      <c r="E56" s="3">
        <f>E57+E62+E70+E80+E81+E86</f>
        <v>6903.8680000000004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2880.4392842620846</v>
      </c>
      <c r="E62" s="3">
        <f t="shared" si="4"/>
        <v>3324.1180000000004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1295.18</v>
      </c>
      <c r="E63" s="5">
        <v>1494.68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524.79103092382741</v>
      </c>
      <c r="E66" s="5">
        <v>605.625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1060.4682533382572</v>
      </c>
      <c r="E67" s="5">
        <v>1223.8129999999999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3101.9432229975318</v>
      </c>
      <c r="E70" s="3">
        <f t="shared" si="5"/>
        <v>3579.75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1143.49</v>
      </c>
      <c r="E72" s="5">
        <v>1319.63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438.25</v>
      </c>
      <c r="E73" s="5">
        <v>505.75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1104.8232229975315</v>
      </c>
      <c r="E77" s="5">
        <v>1275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415.38</v>
      </c>
      <c r="E79" s="5">
        <v>479.37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Procelnica</cp:lastModifiedBy>
  <cp:lastPrinted>2025-12-18T09:39:09Z</cp:lastPrinted>
  <dcterms:created xsi:type="dcterms:W3CDTF">2025-08-09T19:28:20Z</dcterms:created>
  <dcterms:modified xsi:type="dcterms:W3CDTF">2026-04-13T07:58:32Z</dcterms:modified>
</cp:coreProperties>
</file>