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Sheet1" sheetId="1" r:id="rId1"/>
    <sheet name="Sheet4" sheetId="2" r:id="rId2"/>
  </sheets>
  <definedNames>
    <definedName name="_xlnm._FilterDatabase" localSheetId="0" hidden="1">'Sheet1'!$D$1:$D$305</definedName>
    <definedName name="_xlnm.Print_Area" localSheetId="0">'Sheet1'!$A$1:$H$298</definedName>
  </definedNames>
  <calcPr fullCalcOnLoad="1"/>
</workbook>
</file>

<file path=xl/sharedStrings.xml><?xml version="1.0" encoding="utf-8"?>
<sst xmlns="http://schemas.openxmlformats.org/spreadsheetml/2006/main" count="550" uniqueCount="242">
  <si>
    <t xml:space="preserve">FUNKC.KLASIF. 01 - Opće javne usluge </t>
  </si>
  <si>
    <t>FUNKC.KLASIF. 03- javni red i sigurnost</t>
  </si>
  <si>
    <t>FUNKC.KLASIF. 04- Ekonomski poslovi</t>
  </si>
  <si>
    <t>FUNKC.KLASIF. 06- Unaprjeđenje stanovanja i zajednice</t>
  </si>
  <si>
    <t>FUNKC.KLASIF. 05- Zaštita okoliša</t>
  </si>
  <si>
    <t xml:space="preserve">FUNKC.KLASIF. 08-Rekreacija, kultura i religija </t>
  </si>
  <si>
    <t>FUNKC.KLASIF.09- Obrazovanje</t>
  </si>
  <si>
    <t>FUNKC.KLASIF.10- Socijalna zaštita</t>
  </si>
  <si>
    <t>SVEUKUPNO:</t>
  </si>
  <si>
    <t>K200001 Nabava dugotrajne imovine za općinske prostorije</t>
  </si>
  <si>
    <t>311</t>
  </si>
  <si>
    <t>Plaće</t>
  </si>
  <si>
    <t>Ostali rashodi za zaposlene</t>
  </si>
  <si>
    <t>313</t>
  </si>
  <si>
    <t>Doprinosi na plaće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</si>
  <si>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</si>
  <si>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</si>
  <si>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</si>
  <si>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</si>
  <si>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</si>
  <si>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</si>
  <si>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</si>
  <si>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</si>
  <si>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343</t>
  </si>
  <si>
    <t>Ostali financijski rashodi</t>
  </si>
  <si>
    <t>422</t>
  </si>
  <si>
    <t>Postrojenja i oprema</t>
  </si>
  <si>
    <t>1002 Zaštita  i spašavanje</t>
  </si>
  <si>
    <t>381</t>
  </si>
  <si>
    <t>Tekuće donacije</t>
  </si>
  <si>
    <t>352</t>
  </si>
  <si>
    <t>Subvencije trgovačkim društvima, obrtnicima, malim i srednjim poduzetnicima izvan javnog sektora</t>
  </si>
  <si>
    <t>421</t>
  </si>
  <si>
    <t>Građevinski objekti</t>
  </si>
  <si>
    <t>372</t>
  </si>
  <si>
    <t>Ostale naknade građanima i kućanstvima iz proračuna</t>
  </si>
  <si>
    <t>1000 Redovni rad vijeća</t>
  </si>
  <si>
    <t>Razdjel: 001 Vijeće</t>
  </si>
  <si>
    <t>Razdjel: 002 J.U.O.</t>
  </si>
  <si>
    <t>A100002 Redovno funkcioniranje Općine</t>
  </si>
  <si>
    <t>00202 ZAŠTITA I SPAŠAVANJE</t>
  </si>
  <si>
    <t>00203 Gospodarstvo i kumunalna infrastruktura</t>
  </si>
  <si>
    <t>1001 Javna uprava i administracija</t>
  </si>
  <si>
    <t>A100003 Stručno usavršavanje zaposlenika</t>
  </si>
  <si>
    <t xml:space="preserve">A100004 Vanjski suradnici </t>
  </si>
  <si>
    <t>A100006 DVD</t>
  </si>
  <si>
    <t>A100007 HGSS</t>
  </si>
  <si>
    <t>A100008 Civilna zaštita</t>
  </si>
  <si>
    <t>A100009 Crveni križ</t>
  </si>
  <si>
    <t>Materijalna imovina - prirodna bogastva</t>
  </si>
  <si>
    <t>A100013 Održavanje nerazvrstanih cesta</t>
  </si>
  <si>
    <t xml:space="preserve">A100014 Održavanje groblja </t>
  </si>
  <si>
    <t>K200009 Javna rasvjeta - kapitalna ulaganja</t>
  </si>
  <si>
    <t>Dodatna ulaganja na građevisnskim objektima</t>
  </si>
  <si>
    <t>Tekuće potpore unutar općeg proračuna</t>
  </si>
  <si>
    <t>11,42,53</t>
  </si>
  <si>
    <t>11, 42</t>
  </si>
  <si>
    <t>izvori financiranja</t>
  </si>
  <si>
    <t>Nematerijalna imovina</t>
  </si>
  <si>
    <t>Kazne, penali i naknade štete</t>
  </si>
  <si>
    <t>vatrogasci</t>
  </si>
  <si>
    <t>mrtvačnica groblje</t>
  </si>
  <si>
    <t>kontenjeri 50000</t>
  </si>
  <si>
    <t>11,42,64</t>
  </si>
  <si>
    <t>A100017 Deratizacija i dezinsekcija</t>
  </si>
  <si>
    <t>A100018 Higijeničarska služba</t>
  </si>
  <si>
    <t>A100019 Potpore u kulturi</t>
  </si>
  <si>
    <t xml:space="preserve">A100020 Potpore u športu </t>
  </si>
  <si>
    <t>A100005 Dan općine i trošak reprezentacije</t>
  </si>
  <si>
    <t>A100010 Ostale udruge</t>
  </si>
  <si>
    <t>A100001 Redovni rad vijeća</t>
  </si>
  <si>
    <t>Kamate za primljene zajmove</t>
  </si>
  <si>
    <t>Otplata glavnice primljenih kredita i zajmova od kreditnih i ostalih financijskih institucija izvan javnog sektora</t>
  </si>
  <si>
    <t>,42,64</t>
  </si>
  <si>
    <t>11, 53</t>
  </si>
  <si>
    <t>11,,53</t>
  </si>
  <si>
    <t>Krediti</t>
  </si>
  <si>
    <t>Prijevozna sredstva</t>
  </si>
  <si>
    <t>RAZLIKA</t>
  </si>
  <si>
    <t>K200002 Zgrada za općinsku upravu</t>
  </si>
  <si>
    <t>Subvencije trgovačkim društvima, obrtnicima,malim i srednjim poduzetnicima izvan javnog sektora</t>
  </si>
  <si>
    <t>K200003 Razvoj gospodarske zone</t>
  </si>
  <si>
    <t>Nematerijalna proizvedena imovina</t>
  </si>
  <si>
    <t>1004 Poticanje razvoja gospodarstva</t>
  </si>
  <si>
    <t>A100011 Subvencije sadni materijal</t>
  </si>
  <si>
    <t>1006 Održavanje objekata i uređenje komunalne infrastrukture</t>
  </si>
  <si>
    <t>A100012 Održavanje objekata i uređenje javnih površina</t>
  </si>
  <si>
    <t>,42,53</t>
  </si>
  <si>
    <t>K200004 Uređenje trgova</t>
  </si>
  <si>
    <t>Materijalna imovina-prirodna bogatstva</t>
  </si>
  <si>
    <t>,53,64</t>
  </si>
  <si>
    <t>1007 Prometna infrastruktura</t>
  </si>
  <si>
    <t>K200005 Prometnice</t>
  </si>
  <si>
    <t>1008 Groblja i mrtvačnice</t>
  </si>
  <si>
    <t>K200006 Izgradnja mrtvačnice i uređenje groblja</t>
  </si>
  <si>
    <t>1009 Vodoopskrba i odvodnja</t>
  </si>
  <si>
    <t xml:space="preserve">K200007 Vodovod </t>
  </si>
  <si>
    <t>1010 Prostorno uređenje i unaprjeđenje stanovanja</t>
  </si>
  <si>
    <t>K200008 Dokumenti planiranja, procjena i projektiranja</t>
  </si>
  <si>
    <t>42,53,64</t>
  </si>
  <si>
    <t>A100015 Redovno održavanje javne rasvjete</t>
  </si>
  <si>
    <t>A100016 Opskrba pitkom vodom</t>
  </si>
  <si>
    <t>1012 Program zaštite okoliša i životne sredine</t>
  </si>
  <si>
    <t xml:space="preserve">                        </t>
  </si>
  <si>
    <t>K200010 Vozila za odvoz smeća</t>
  </si>
  <si>
    <t>1013 Potrebe u kulturi</t>
  </si>
  <si>
    <t>K200011 Uređenje spomenika kulture</t>
  </si>
  <si>
    <t>1014 Organizacija rekreacije i športskih aktivnosti</t>
  </si>
  <si>
    <t>1015Potpora udrugama i vjerskim zajednicama</t>
  </si>
  <si>
    <t xml:space="preserve">A100021 Potpora udrugama i pol.strankama </t>
  </si>
  <si>
    <t>A100022 Potpora vjerskim zajednicama</t>
  </si>
  <si>
    <t>1016 Obrazovanje</t>
  </si>
  <si>
    <t>A100023 Stipendije i školarine</t>
  </si>
  <si>
    <t>A100024 Donacije osnovno školstvo</t>
  </si>
  <si>
    <t>A100025 Donacije predškolski odgoj</t>
  </si>
  <si>
    <t>1017 Pomoć obiteljima i kućanstvima</t>
  </si>
  <si>
    <t>A100026 Naknade za novorođenčad</t>
  </si>
  <si>
    <t>A100027Pomoć obiteljima i kućanstvima</t>
  </si>
  <si>
    <t>A100028 Sufinancirnje cijene prijevoza</t>
  </si>
  <si>
    <t>00201 UPRAVNI ODJEL ZA OPĆE POSLOVE</t>
  </si>
  <si>
    <t>Zemljište</t>
  </si>
  <si>
    <t>Nematerijalna i proizvedena imovina,</t>
  </si>
  <si>
    <t>Ostali sudionici ZiSa</t>
  </si>
  <si>
    <t>Rashodi ulaganja u račnalne programe</t>
  </si>
  <si>
    <t>T100001 Održavanje i uređenje zgrade za javnu upravu</t>
  </si>
  <si>
    <t>Usluge tekućeg i investicijskog održavanja građevinskih objekata</t>
  </si>
  <si>
    <t>Potpore u kulturi i turistučka promidžba</t>
  </si>
  <si>
    <t>Ostali nespomenuti rashodi poslovanja i lokalni izbori</t>
  </si>
  <si>
    <t>POSEBNI DIO PRORAČUNA 2018.</t>
  </si>
  <si>
    <t>PLAN 2018.</t>
  </si>
  <si>
    <t>NOVI PLAN 2018.</t>
  </si>
  <si>
    <t>Plaće radnika na javnim radovima</t>
  </si>
  <si>
    <t>T100002 Održavanje i uređenje javnih građevina</t>
  </si>
  <si>
    <t>T100003 Saniranje divljih odlagališta</t>
  </si>
  <si>
    <t>T100004 Zeleni otoci i kontejneri</t>
  </si>
  <si>
    <t>K200012 Uređenje Doma kulture u Cisti Velikoj</t>
  </si>
  <si>
    <t>K200013 Športska dvorana</t>
  </si>
  <si>
    <t>Otkup zemlčjišta</t>
  </si>
  <si>
    <t>Ostale naknade građanima i kućanstvima
iz proračuna</t>
  </si>
  <si>
    <t>Ostali nespomenuti rashodi poslovanja
 članarine)</t>
  </si>
  <si>
    <t>Naknade troškova zaposlenima
(službena putovanja)</t>
  </si>
  <si>
    <t xml:space="preserve">Rashodi za usluge </t>
  </si>
  <si>
    <t>K200014 Športsko igralište</t>
  </si>
  <si>
    <t>Športski i rekreacijski tereni</t>
  </si>
  <si>
    <t>K200015 Dječje igralište</t>
  </si>
  <si>
    <t>A100032 Program zapošljavanja ZAŽELI</t>
  </si>
  <si>
    <t>Tečajevi i stručni ispiti</t>
  </si>
  <si>
    <t>-</t>
  </si>
  <si>
    <t>Članak 1.</t>
  </si>
  <si>
    <t>PRIHODI</t>
  </si>
  <si>
    <t>RASHODI</t>
  </si>
  <si>
    <t>Članak 2.</t>
  </si>
  <si>
    <t>PLAN PRORAČUNA 2018. g.</t>
  </si>
  <si>
    <t>NOVI PLAN 2018. g.</t>
  </si>
  <si>
    <t>OPĆINA CISTA PROVO</t>
  </si>
  <si>
    <t xml:space="preserve"> PRORAČUN OPĆINE CISTA PROVO ZA 2018</t>
  </si>
  <si>
    <t xml:space="preserve">I. Opći dio </t>
  </si>
  <si>
    <t>PRIHODI POSLOVANJA</t>
  </si>
  <si>
    <t>Raz-red</t>
  </si>
  <si>
    <t>Sku-pina</t>
  </si>
  <si>
    <t>Pods-kupina</t>
  </si>
  <si>
    <t>Naziv prihoda</t>
  </si>
  <si>
    <t>PRORAČUN  za 2018.</t>
  </si>
  <si>
    <t>NOVI PLAN  za 2018.</t>
  </si>
  <si>
    <t>index 18-18</t>
  </si>
  <si>
    <t>6</t>
  </si>
  <si>
    <t/>
  </si>
  <si>
    <t>Prihodi od poreza</t>
  </si>
  <si>
    <t>Porez i prirez na dohodak</t>
  </si>
  <si>
    <t>Porezi na imovinu</t>
  </si>
  <si>
    <t>Porezi na robu i usluge</t>
  </si>
  <si>
    <t>Pomoći iz inozemstva (darovnice) i od subjekata unutar opće države</t>
  </si>
  <si>
    <t>Pomoći iz proračuna</t>
  </si>
  <si>
    <t>Pomoći od ostalih subjekata unutar općeg proračuna</t>
  </si>
  <si>
    <t>Pomoći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</si>
  <si>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</si>
  <si>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</si>
  <si>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</si>
  <si>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</si>
  <si>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pristojba</t>
  </si>
  <si>
    <t>Prihodi po posebnim prihodima</t>
  </si>
  <si>
    <t>Komunalni doprinosi i naknade</t>
  </si>
  <si>
    <t>Prihodi od prodaje proizvoda i robe te pruženih usluga i prihodi od donacija</t>
  </si>
  <si>
    <t>Tekuće donacije pravnih osoba</t>
  </si>
  <si>
    <t>Kapitalne donacije</t>
  </si>
  <si>
    <t xml:space="preserve">      PRIHODI OD PRODAJE NEFINANCIJSKE IMOVINE</t>
  </si>
  <si>
    <t>7</t>
  </si>
  <si>
    <t>PRIHODI OD PRODAJE NEFINANCIJSKE IMOVINE</t>
  </si>
  <si>
    <t>Prihodi od prodaje proizvedene dugotrajne imovine</t>
  </si>
  <si>
    <t>Prihodi od prodaje građevinskih objekata</t>
  </si>
  <si>
    <t>Svukupno:</t>
  </si>
  <si>
    <t>Izvori financiranja</t>
  </si>
  <si>
    <t>Opći prihodi i primici</t>
  </si>
  <si>
    <t>Pomoći</t>
  </si>
  <si>
    <t>Prihodi za posebne namjene</t>
  </si>
  <si>
    <t xml:space="preserve">Prihodi od prodaje  nefin. imovine </t>
  </si>
  <si>
    <t>RASHODI POSLOVANJA</t>
  </si>
  <si>
    <t>Razred</t>
  </si>
  <si>
    <t>Naziv rashoda</t>
  </si>
  <si>
    <t xml:space="preserve">Prijedlog
proračuna za  2018. 
</t>
  </si>
  <si>
    <t>Novi plan</t>
  </si>
  <si>
    <t>Razlika</t>
  </si>
  <si>
    <t>index 2017-2017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</si>
  <si>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</si>
  <si>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</si>
  <si>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</si>
  <si>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</si>
  <si>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</si>
  <si>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</si>
  <si>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</si>
  <si>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</si>
  <si>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</si>
  <si>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</si>
  <si>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Pomoći dane u inozemstvo i unutar općeg proračuna</t>
  </si>
  <si>
    <t>Pomoći unutar općeg proračuna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</si>
  <si>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</si>
  <si>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</si>
  <si>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</si>
  <si>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</si>
  <si>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</si>
  <si>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4</t>
  </si>
  <si>
    <t>Rashodi (za nabavu nefinancijske imovine)</t>
  </si>
  <si>
    <t>Rashodi za nabavu neproizvedene dugotrajne imovine</t>
  </si>
  <si>
    <t>Materijalna imovina-građevinsko zemljište</t>
  </si>
  <si>
    <t>42</t>
  </si>
  <si>
    <t>Rashodi za nabavu proizvedene dugotrajne imovine</t>
  </si>
  <si>
    <t>Nematerijalna proizv. imovina</t>
  </si>
  <si>
    <t xml:space="preserve">Izdaci za financijsku imovinu </t>
  </si>
  <si>
    <t>Izdaci za otplatu glavnice</t>
  </si>
  <si>
    <t>Otplata glavnice prim.zajmova</t>
  </si>
  <si>
    <t>Sveukupno:</t>
  </si>
  <si>
    <t xml:space="preserve">Temeljem odredbi stavka 2. članka 7. Zakona o proračunu (NN br.87/08,136/12), te članka 31. Statuta Općine Cista Provo («Službeni glasnik Općine Cista Provo . . .» br.01/13), Općinsko vijeće na sjednici održanoj 20. prosinca, 2018. donijelo je </t>
  </si>
  <si>
    <t xml:space="preserve">U Proračunu Općine Cista Provo za 2018. g. članak 1. mijenja se i glasi:
«Proračun Općine Cista Provo  za 2018. g. sastoji se od;
</t>
  </si>
  <si>
    <t>ODLUKU O IZMJENAMA I DOPUNAMA PRORAČUNA
Općine Cista Provo za 2018. g.</t>
  </si>
  <si>
    <t xml:space="preserve"> Članak 2. mijenja se i glasi :»Prihodi i primici te rashodi i izdaci Proračuna Općine Cista Provo  utvrđuju se te povećavaju i smanjuju  u Bilanci prihoda i izdataka kako slijedi»:</t>
  </si>
  <si>
    <t>Članak 3.</t>
  </si>
  <si>
    <t>Ostale odredbe Proračuna Općine Cista Provo za 2018. g. ne mijenjaju se i ostaju na snazi.</t>
  </si>
  <si>
    <t>Članak 4.</t>
  </si>
  <si>
    <t>Mate Budić</t>
  </si>
  <si>
    <t xml:space="preserve">PREDSJEDNIK 
OPĆINSKOG VIJEĆA
</t>
  </si>
  <si>
    <t>Ova Odluka o izmjenama i dopunama Proračuna Općine Cista Provo za 2018. g. stupa na snagu osam dana od dana donošenja, a bit će objavljena u «Službenom glasniku Općine Cista Provo»</t>
  </si>
  <si>
    <t xml:space="preserve">REPUBLIKA HRVATSKA
SPLITSKO-DALMATINSKA ŽUPANIJA
OPĆINA CISTA PROVO
Općinsko vijeće
KLASA: 400-01/18-01/05
URBROJ: 2129/02-01-18-01
Cista Provo, 21. 12. 2018.
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</si>
</sst>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0.0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#,##0.0"/>
  </numFmts>
  <fonts count="7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sz val="12"/>
      <color indexed="62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i/>
      <sz val="9"/>
      <color indexed="10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20" borderId="1" applyNumberFormat="0" applyFont="0" applyAlignment="0" applyProtection="0"/>
    <xf numFmtId="0" fontId="54" fillId="21" borderId="0" applyNumberFormat="0" applyBorder="0" applyAlignment="0" applyProtection="0"/>
    <xf numFmtId="0" fontId="55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6" fillId="28" borderId="2" applyNumberFormat="0" applyAlignment="0" applyProtection="0"/>
    <xf numFmtId="0" fontId="57" fillId="28" borderId="3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1" borderId="8" applyNumberFormat="0" applyAlignment="0" applyProtection="0"/>
    <xf numFmtId="4" fontId="26" fillId="32" borderId="0" applyNumberFormat="0" applyProtection="0">
      <alignment horizontal="left" vertical="center" indent="1"/>
    </xf>
    <xf numFmtId="0" fontId="27" fillId="33" borderId="9" applyNumberFormat="0" applyProtection="0">
      <alignment horizontal="left" vertical="center" indent="1"/>
    </xf>
    <xf numFmtId="0" fontId="27" fillId="32" borderId="9" applyNumberFormat="0" applyProtection="0">
      <alignment horizontal="left" vertical="center" indent="1"/>
    </xf>
    <xf numFmtId="0" fontId="1" fillId="34" borderId="9" applyNumberFormat="0" applyProtection="0">
      <alignment horizontal="left" vertical="center" indent="1"/>
    </xf>
    <xf numFmtId="4" fontId="2" fillId="35" borderId="9" applyNumberFormat="0" applyProtection="0">
      <alignment horizontal="right" vertical="center"/>
    </xf>
    <xf numFmtId="4" fontId="2" fillId="32" borderId="9" applyNumberFormat="0" applyProtection="0">
      <alignment horizontal="left" vertical="center" indent="1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3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51" applyFont="1" applyFill="1" applyBorder="1" applyAlignment="1">
      <alignment horizontal="center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4" fontId="8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3" fillId="0" borderId="0" xfId="61" applyFont="1" applyFill="1" applyBorder="1" applyAlignment="1">
      <alignment wrapText="1"/>
    </xf>
    <xf numFmtId="0" fontId="3" fillId="0" borderId="0" xfId="61" applyFont="1" applyFill="1" applyBorder="1" applyAlignment="1">
      <alignment vertical="center" wrapText="1"/>
    </xf>
    <xf numFmtId="4" fontId="10" fillId="0" borderId="0" xfId="0" applyNumberFormat="1" applyFont="1" applyAlignment="1" applyProtection="1">
      <alignment/>
      <protection locked="0"/>
    </xf>
    <xf numFmtId="4" fontId="8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8" fillId="0" borderId="0" xfId="0" applyNumberFormat="1" applyFont="1" applyFill="1" applyAlignment="1" applyProtection="1">
      <alignment/>
      <protection locked="0"/>
    </xf>
    <xf numFmtId="4" fontId="8" fillId="37" borderId="0" xfId="0" applyNumberFormat="1" applyFont="1" applyFill="1" applyAlignment="1">
      <alignment/>
    </xf>
    <xf numFmtId="4" fontId="8" fillId="38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8" fillId="39" borderId="0" xfId="0" applyNumberFormat="1" applyFont="1" applyFill="1" applyAlignment="1">
      <alignment/>
    </xf>
    <xf numFmtId="4" fontId="9" fillId="0" borderId="0" xfId="61" applyNumberFormat="1" applyFont="1" applyFill="1" applyBorder="1" applyAlignment="1">
      <alignment wrapText="1"/>
    </xf>
    <xf numFmtId="4" fontId="8" fillId="38" borderId="0" xfId="0" applyNumberFormat="1" applyFont="1" applyFill="1" applyAlignment="1" applyProtection="1">
      <alignment/>
      <protection locked="0"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Alignment="1">
      <alignment/>
    </xf>
    <xf numFmtId="4" fontId="6" fillId="0" borderId="0" xfId="0" applyNumberFormat="1" applyFont="1" applyFill="1" applyAlignment="1" applyProtection="1">
      <alignment/>
      <protection locked="0"/>
    </xf>
    <xf numFmtId="4" fontId="8" fillId="40" borderId="0" xfId="0" applyNumberFormat="1" applyFont="1" applyFill="1" applyAlignment="1">
      <alignment/>
    </xf>
    <xf numFmtId="4" fontId="71" fillId="0" borderId="0" xfId="0" applyNumberFormat="1" applyFont="1" applyFill="1" applyAlignment="1">
      <alignment/>
    </xf>
    <xf numFmtId="4" fontId="8" fillId="41" borderId="0" xfId="0" applyNumberFormat="1" applyFont="1" applyFill="1" applyAlignment="1">
      <alignment/>
    </xf>
    <xf numFmtId="4" fontId="9" fillId="41" borderId="0" xfId="0" applyNumberFormat="1" applyFont="1" applyFill="1" applyAlignment="1" applyProtection="1">
      <alignment/>
      <protection locked="0"/>
    </xf>
    <xf numFmtId="4" fontId="8" fillId="41" borderId="0" xfId="0" applyNumberFormat="1" applyFont="1" applyFill="1" applyAlignment="1" applyProtection="1">
      <alignment/>
      <protection locked="0"/>
    </xf>
    <xf numFmtId="4" fontId="9" fillId="41" borderId="0" xfId="0" applyNumberFormat="1" applyFont="1" applyFill="1" applyBorder="1" applyAlignment="1" applyProtection="1">
      <alignment/>
      <protection locked="0"/>
    </xf>
    <xf numFmtId="4" fontId="71" fillId="42" borderId="0" xfId="0" applyNumberFormat="1" applyFont="1" applyFill="1" applyAlignment="1" applyProtection="1">
      <alignment/>
      <protection locked="0"/>
    </xf>
    <xf numFmtId="4" fontId="71" fillId="43" borderId="0" xfId="0" applyNumberFormat="1" applyFont="1" applyFill="1" applyAlignment="1">
      <alignment/>
    </xf>
    <xf numFmtId="4" fontId="9" fillId="0" borderId="0" xfId="0" applyNumberFormat="1" applyFont="1" applyFill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10" fillId="0" borderId="0" xfId="0" applyFont="1" applyAlignment="1">
      <alignment/>
    </xf>
    <xf numFmtId="0" fontId="8" fillId="39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51" applyFont="1" applyFill="1" applyBorder="1" applyAlignment="1">
      <alignment horizontal="center"/>
      <protection/>
    </xf>
    <xf numFmtId="0" fontId="12" fillId="0" borderId="0" xfId="6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8" fillId="41" borderId="0" xfId="0" applyFont="1" applyFill="1" applyAlignment="1">
      <alignment/>
    </xf>
    <xf numFmtId="4" fontId="8" fillId="0" borderId="0" xfId="62" applyNumberFormat="1" applyFont="1" applyFill="1" applyBorder="1" applyAlignment="1">
      <alignment horizontal="right"/>
    </xf>
    <xf numFmtId="0" fontId="12" fillId="0" borderId="0" xfId="51" applyFont="1" applyFill="1" applyBorder="1" applyAlignment="1">
      <alignment horizontal="center" vertical="top"/>
      <protection/>
    </xf>
    <xf numFmtId="0" fontId="1" fillId="39" borderId="0" xfId="0" applyFont="1" applyFill="1" applyAlignment="1" applyProtection="1">
      <alignment/>
      <protection locked="0"/>
    </xf>
    <xf numFmtId="0" fontId="1" fillId="41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8" fillId="39" borderId="0" xfId="0" applyFont="1" applyFill="1" applyAlignment="1" applyProtection="1">
      <alignment/>
      <protection locked="0"/>
    </xf>
    <xf numFmtId="0" fontId="8" fillId="41" borderId="0" xfId="0" applyFont="1" applyFill="1" applyAlignment="1" applyProtection="1">
      <alignment/>
      <protection locked="0"/>
    </xf>
    <xf numFmtId="0" fontId="12" fillId="0" borderId="0" xfId="51" applyFont="1" applyFill="1" applyBorder="1" applyAlignment="1">
      <alignment horizontal="center" vertical="center" wrapText="1"/>
      <protection/>
    </xf>
    <xf numFmtId="0" fontId="12" fillId="0" borderId="0" xfId="61" applyFont="1" applyFill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9" fillId="39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 horizontal="left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" fillId="39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0" fillId="42" borderId="0" xfId="0" applyFont="1" applyFill="1" applyAlignment="1">
      <alignment/>
    </xf>
    <xf numFmtId="0" fontId="8" fillId="42" borderId="0" xfId="0" applyFont="1" applyFill="1" applyAlignment="1">
      <alignment/>
    </xf>
    <xf numFmtId="0" fontId="9" fillId="0" borderId="0" xfId="51" applyFont="1" applyFill="1" applyBorder="1" applyAlignment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39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>
      <alignment vertical="top"/>
    </xf>
    <xf numFmtId="0" fontId="72" fillId="44" borderId="0" xfId="0" applyFont="1" applyFill="1" applyAlignment="1">
      <alignment vertical="center"/>
    </xf>
    <xf numFmtId="0" fontId="72" fillId="44" borderId="0" xfId="0" applyFont="1" applyFill="1" applyAlignment="1" applyProtection="1">
      <alignment vertical="center"/>
      <protection locked="0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 applyProtection="1">
      <alignment horizontal="right"/>
      <protection locked="0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51" applyFont="1">
      <alignment/>
      <protection/>
    </xf>
    <xf numFmtId="0" fontId="19" fillId="0" borderId="0" xfId="53" applyFont="1" applyFill="1" applyAlignment="1">
      <alignment horizontal="center"/>
      <protection/>
    </xf>
    <xf numFmtId="4" fontId="20" fillId="0" borderId="0" xfId="51" applyNumberFormat="1" applyFont="1">
      <alignment/>
      <protection/>
    </xf>
    <xf numFmtId="43" fontId="20" fillId="0" borderId="0" xfId="70" applyFont="1" applyAlignment="1">
      <alignment/>
    </xf>
    <xf numFmtId="2" fontId="20" fillId="0" borderId="0" xfId="51" applyNumberFormat="1" applyFont="1" applyAlignment="1">
      <alignment horizontal="center" vertical="center"/>
      <protection/>
    </xf>
    <xf numFmtId="0" fontId="19" fillId="0" borderId="12" xfId="53" applyFont="1" applyFill="1" applyBorder="1" applyAlignment="1">
      <alignment horizontal="justify" vertical="center"/>
      <protection/>
    </xf>
    <xf numFmtId="0" fontId="19" fillId="0" borderId="12" xfId="53" applyFont="1" applyFill="1" applyBorder="1" applyAlignment="1">
      <alignment horizontal="justify" vertical="center" wrapText="1"/>
      <protection/>
    </xf>
    <xf numFmtId="0" fontId="19" fillId="0" borderId="12" xfId="52" applyFont="1" applyFill="1" applyBorder="1" applyAlignment="1">
      <alignment horizontal="center" vertical="center" wrapText="1"/>
      <protection/>
    </xf>
    <xf numFmtId="43" fontId="19" fillId="0" borderId="12" xfId="70" applyFont="1" applyFill="1" applyBorder="1" applyAlignment="1">
      <alignment horizontal="center" vertical="center" wrapText="1"/>
    </xf>
    <xf numFmtId="2" fontId="19" fillId="0" borderId="12" xfId="52" applyNumberFormat="1" applyFont="1" applyFill="1" applyBorder="1" applyAlignment="1">
      <alignment horizontal="center" vertical="center" wrapText="1"/>
      <protection/>
    </xf>
    <xf numFmtId="0" fontId="20" fillId="0" borderId="0" xfId="53" applyFont="1" applyFill="1" applyAlignment="1">
      <alignment horizontal="center"/>
      <protection/>
    </xf>
    <xf numFmtId="0" fontId="19" fillId="0" borderId="0" xfId="53" applyFont="1" applyFill="1" applyAlignment="1">
      <alignment wrapText="1"/>
      <protection/>
    </xf>
    <xf numFmtId="4" fontId="19" fillId="0" borderId="0" xfId="53" applyNumberFormat="1" applyFont="1" applyFill="1">
      <alignment/>
      <protection/>
    </xf>
    <xf numFmtId="43" fontId="19" fillId="0" borderId="0" xfId="70" applyFont="1" applyFill="1" applyAlignment="1">
      <alignment horizontal="center" vertical="center"/>
    </xf>
    <xf numFmtId="2" fontId="19" fillId="0" borderId="0" xfId="53" applyNumberFormat="1" applyFont="1" applyFill="1" applyAlignment="1">
      <alignment horizontal="center" vertical="center"/>
      <protection/>
    </xf>
    <xf numFmtId="0" fontId="20" fillId="0" borderId="0" xfId="53" applyFont="1" applyFill="1" applyAlignment="1">
      <alignment wrapText="1"/>
      <protection/>
    </xf>
    <xf numFmtId="4" fontId="20" fillId="0" borderId="0" xfId="53" applyNumberFormat="1" applyFont="1" applyFill="1">
      <alignment/>
      <protection/>
    </xf>
    <xf numFmtId="43" fontId="20" fillId="0" borderId="0" xfId="70" applyFont="1" applyFill="1" applyAlignment="1">
      <alignment horizontal="center" vertical="center"/>
    </xf>
    <xf numFmtId="2" fontId="20" fillId="0" borderId="0" xfId="53" applyNumberFormat="1" applyFont="1" applyFill="1" applyAlignment="1">
      <alignment horizontal="center" vertical="center"/>
      <protection/>
    </xf>
    <xf numFmtId="4" fontId="20" fillId="0" borderId="0" xfId="53" applyNumberFormat="1" applyFont="1" applyFill="1" applyAlignment="1">
      <alignment/>
      <protection/>
    </xf>
    <xf numFmtId="0" fontId="20" fillId="0" borderId="0" xfId="53" applyFont="1" applyFill="1" applyAlignment="1">
      <alignment horizontal="center" vertical="top"/>
      <protection/>
    </xf>
    <xf numFmtId="0" fontId="20" fillId="0" borderId="0" xfId="53" applyFont="1" applyFill="1" applyAlignment="1">
      <alignment horizontal="justify" vertical="top" wrapText="1"/>
      <protection/>
    </xf>
    <xf numFmtId="4" fontId="20" fillId="0" borderId="0" xfId="53" applyNumberFormat="1" applyFont="1" applyFill="1" applyAlignment="1">
      <alignment vertical="top"/>
      <protection/>
    </xf>
    <xf numFmtId="0" fontId="20" fillId="0" borderId="0" xfId="53" applyFont="1" applyFill="1" applyAlignment="1">
      <alignment vertical="center"/>
      <protection/>
    </xf>
    <xf numFmtId="0" fontId="19" fillId="0" borderId="0" xfId="53" applyFont="1" applyFill="1" applyAlignment="1">
      <alignment vertical="center"/>
      <protection/>
    </xf>
    <xf numFmtId="0" fontId="19" fillId="0" borderId="0" xfId="53" applyFont="1" applyFill="1" applyAlignment="1">
      <alignment vertical="center" wrapText="1"/>
      <protection/>
    </xf>
    <xf numFmtId="4" fontId="19" fillId="0" borderId="0" xfId="53" applyNumberFormat="1" applyFont="1" applyFill="1" applyAlignment="1">
      <alignment vertical="center"/>
      <protection/>
    </xf>
    <xf numFmtId="0" fontId="20" fillId="0" borderId="0" xfId="53" applyFont="1" applyFill="1" applyAlignment="1">
      <alignment horizontal="center" vertical="center"/>
      <protection/>
    </xf>
    <xf numFmtId="0" fontId="20" fillId="0" borderId="0" xfId="53" applyFont="1" applyFill="1" applyAlignment="1">
      <alignment horizontal="left" vertical="center" wrapText="1"/>
      <protection/>
    </xf>
    <xf numFmtId="4" fontId="20" fillId="0" borderId="0" xfId="53" applyNumberFormat="1" applyFont="1" applyFill="1" applyAlignment="1">
      <alignment vertical="center"/>
      <protection/>
    </xf>
    <xf numFmtId="43" fontId="20" fillId="0" borderId="0" xfId="70" applyFont="1" applyFill="1" applyAlignment="1">
      <alignment horizontal="center"/>
    </xf>
    <xf numFmtId="3" fontId="20" fillId="0" borderId="0" xfId="53" applyNumberFormat="1" applyFont="1" applyFill="1" applyAlignment="1">
      <alignment vertical="center"/>
      <protection/>
    </xf>
    <xf numFmtId="0" fontId="18" fillId="0" borderId="0" xfId="0" applyFont="1" applyAlignment="1">
      <alignment vertical="center"/>
    </xf>
    <xf numFmtId="4" fontId="19" fillId="0" borderId="0" xfId="53" applyNumberFormat="1" applyFont="1" applyFill="1" applyAlignment="1">
      <alignment/>
      <protection/>
    </xf>
    <xf numFmtId="0" fontId="19" fillId="0" borderId="0" xfId="53" applyFont="1" applyFill="1" applyAlignment="1">
      <alignment horizontal="center" vertical="center"/>
      <protection/>
    </xf>
    <xf numFmtId="0" fontId="19" fillId="0" borderId="0" xfId="53" applyFont="1" applyFill="1" applyAlignment="1">
      <alignment horizontal="left" vertical="center" wrapText="1"/>
      <protection/>
    </xf>
    <xf numFmtId="4" fontId="20" fillId="0" borderId="0" xfId="53" applyNumberFormat="1" applyFont="1" applyFill="1" applyAlignment="1">
      <alignment horizontal="right"/>
      <protection/>
    </xf>
    <xf numFmtId="0" fontId="19" fillId="0" borderId="0" xfId="53" applyFont="1" applyFill="1" applyAlignment="1">
      <alignment horizontal="left" vertical="center"/>
      <protection/>
    </xf>
    <xf numFmtId="3" fontId="22" fillId="0" borderId="0" xfId="53" applyNumberFormat="1" applyFont="1" applyFill="1" applyAlignment="1">
      <alignment vertical="center"/>
      <protection/>
    </xf>
    <xf numFmtId="0" fontId="20" fillId="0" borderId="0" xfId="53" applyFont="1" applyFill="1">
      <alignment/>
      <protection/>
    </xf>
    <xf numFmtId="0" fontId="19" fillId="0" borderId="0" xfId="53" applyFont="1" applyFill="1" applyAlignment="1">
      <alignment horizontal="justify" vertical="top"/>
      <protection/>
    </xf>
    <xf numFmtId="0" fontId="19" fillId="0" borderId="0" xfId="53" applyFont="1" applyFill="1" applyAlignment="1">
      <alignment horizontal="justify" vertical="center"/>
      <protection/>
    </xf>
    <xf numFmtId="0" fontId="20" fillId="0" borderId="0" xfId="53" applyFont="1" applyFill="1" applyAlignment="1">
      <alignment horizontal="justify" vertical="center"/>
      <protection/>
    </xf>
    <xf numFmtId="0" fontId="19" fillId="0" borderId="0" xfId="53" applyFont="1" applyFill="1" applyAlignment="1">
      <alignment vertical="top" wrapText="1"/>
      <protection/>
    </xf>
    <xf numFmtId="43" fontId="19" fillId="0" borderId="0" xfId="70" applyFont="1" applyFill="1" applyAlignment="1">
      <alignment/>
    </xf>
    <xf numFmtId="0" fontId="19" fillId="0" borderId="0" xfId="53" applyFont="1" applyFill="1" applyAlignment="1">
      <alignment horizontal="center" vertical="top"/>
      <protection/>
    </xf>
    <xf numFmtId="0" fontId="20" fillId="0" borderId="0" xfId="53" applyFont="1" applyFill="1" applyAlignment="1">
      <alignment vertical="top" wrapText="1"/>
      <protection/>
    </xf>
    <xf numFmtId="43" fontId="20" fillId="0" borderId="0" xfId="70" applyFont="1" applyFill="1" applyAlignment="1">
      <alignment/>
    </xf>
    <xf numFmtId="2" fontId="20" fillId="0" borderId="0" xfId="53" applyNumberFormat="1" applyFont="1" applyFill="1" applyAlignment="1">
      <alignment horizontal="center"/>
      <protection/>
    </xf>
    <xf numFmtId="43" fontId="20" fillId="0" borderId="0" xfId="70" applyFont="1" applyFill="1" applyAlignment="1">
      <alignment vertical="top"/>
    </xf>
    <xf numFmtId="0" fontId="23" fillId="0" borderId="0" xfId="53" applyFont="1" applyFill="1" applyAlignment="1">
      <alignment horizontal="right"/>
      <protection/>
    </xf>
    <xf numFmtId="0" fontId="19" fillId="0" borderId="0" xfId="53" applyFont="1" applyFill="1" applyAlignment="1">
      <alignment horizontal="right" wrapText="1"/>
      <protection/>
    </xf>
    <xf numFmtId="43" fontId="19" fillId="0" borderId="0" xfId="70" applyFont="1" applyFill="1" applyAlignment="1">
      <alignment horizontal="center"/>
    </xf>
    <xf numFmtId="43" fontId="23" fillId="0" borderId="0" xfId="70" applyFont="1" applyFill="1" applyAlignment="1">
      <alignment horizontal="center"/>
    </xf>
    <xf numFmtId="0" fontId="17" fillId="0" borderId="0" xfId="0" applyFont="1" applyAlignment="1">
      <alignment horizontal="right"/>
    </xf>
    <xf numFmtId="4" fontId="18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23" fillId="0" borderId="0" xfId="53" applyFont="1" applyFill="1" applyAlignment="1">
      <alignment horizontal="right" vertical="center" wrapText="1"/>
      <protection/>
    </xf>
    <xf numFmtId="4" fontId="17" fillId="0" borderId="0" xfId="0" applyNumberFormat="1" applyFont="1" applyAlignment="1">
      <alignment horizontal="right" vertical="center"/>
    </xf>
    <xf numFmtId="43" fontId="23" fillId="0" borderId="0" xfId="70" applyFont="1" applyFill="1" applyAlignment="1">
      <alignment horizontal="center" vertical="center"/>
    </xf>
    <xf numFmtId="0" fontId="19" fillId="0" borderId="0" xfId="51" applyFont="1" applyFill="1" applyBorder="1">
      <alignment/>
      <protection/>
    </xf>
    <xf numFmtId="0" fontId="25" fillId="0" borderId="0" xfId="51" applyFont="1">
      <alignment/>
      <protection/>
    </xf>
    <xf numFmtId="0" fontId="20" fillId="0" borderId="0" xfId="51" applyFont="1" applyFill="1" applyBorder="1" applyAlignment="1">
      <alignment/>
      <protection/>
    </xf>
    <xf numFmtId="170" fontId="20" fillId="0" borderId="0" xfId="51" applyNumberFormat="1" applyFont="1" applyFill="1" applyBorder="1" applyAlignment="1">
      <alignment horizontal="center" vertical="center"/>
      <protection/>
    </xf>
    <xf numFmtId="43" fontId="20" fillId="0" borderId="0" xfId="70" applyFont="1" applyFill="1" applyBorder="1" applyAlignment="1">
      <alignment horizontal="center" vertical="center"/>
    </xf>
    <xf numFmtId="170" fontId="20" fillId="0" borderId="0" xfId="51" applyNumberFormat="1" applyFont="1" applyFill="1" applyBorder="1" applyAlignment="1">
      <alignment horizontal="center"/>
      <protection/>
    </xf>
    <xf numFmtId="0" fontId="19" fillId="0" borderId="12" xfId="53" applyFont="1" applyFill="1" applyBorder="1" applyAlignment="1">
      <alignment horizontal="justify" vertical="top"/>
      <protection/>
    </xf>
    <xf numFmtId="0" fontId="24" fillId="0" borderId="12" xfId="58" applyNumberFormat="1" applyFont="1" applyFill="1" applyBorder="1" applyAlignment="1">
      <alignment vertical="top"/>
    </xf>
    <xf numFmtId="0" fontId="24" fillId="0" borderId="12" xfId="63" applyNumberFormat="1" applyFont="1" applyFill="1" applyBorder="1" applyAlignment="1" quotePrefix="1">
      <alignment horizontal="center" vertical="center" wrapText="1"/>
    </xf>
    <xf numFmtId="43" fontId="24" fillId="0" borderId="12" xfId="70" applyFont="1" applyFill="1" applyBorder="1" applyAlignment="1">
      <alignment horizontal="center" vertical="center" wrapText="1"/>
    </xf>
    <xf numFmtId="0" fontId="24" fillId="0" borderId="12" xfId="63" applyNumberFormat="1" applyFont="1" applyFill="1" applyBorder="1" applyAlignment="1">
      <alignment horizontal="center" vertical="center" wrapText="1"/>
    </xf>
    <xf numFmtId="0" fontId="23" fillId="0" borderId="0" xfId="51" applyFont="1" applyFill="1" applyBorder="1" applyAlignment="1">
      <alignment horizontal="center"/>
      <protection/>
    </xf>
    <xf numFmtId="0" fontId="23" fillId="0" borderId="0" xfId="59" applyFont="1" applyFill="1" applyBorder="1" applyAlignment="1">
      <alignment wrapText="1"/>
    </xf>
    <xf numFmtId="4" fontId="17" fillId="0" borderId="0" xfId="62" applyNumberFormat="1" applyFont="1" applyFill="1" applyBorder="1" applyAlignment="1">
      <alignment horizontal="right" vertical="center"/>
    </xf>
    <xf numFmtId="43" fontId="17" fillId="0" borderId="0" xfId="70" applyFont="1" applyFill="1" applyBorder="1" applyAlignment="1">
      <alignment horizontal="right" vertical="center"/>
    </xf>
    <xf numFmtId="43" fontId="17" fillId="0" borderId="0" xfId="70" applyFont="1" applyAlignment="1">
      <alignment vertical="center"/>
    </xf>
    <xf numFmtId="4" fontId="17" fillId="0" borderId="0" xfId="62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17" fillId="0" borderId="0" xfId="63" applyNumberFormat="1" applyFont="1" applyFill="1" applyBorder="1" applyAlignment="1">
      <alignment horizontal="center" vertical="top" wrapText="1"/>
    </xf>
    <xf numFmtId="0" fontId="19" fillId="0" borderId="0" xfId="51" applyFont="1" applyFill="1" applyBorder="1" applyAlignment="1">
      <alignment horizontal="center"/>
      <protection/>
    </xf>
    <xf numFmtId="0" fontId="19" fillId="0" borderId="0" xfId="60" applyFont="1" applyFill="1" applyBorder="1" applyAlignment="1">
      <alignment wrapText="1"/>
    </xf>
    <xf numFmtId="4" fontId="24" fillId="0" borderId="0" xfId="62" applyNumberFormat="1" applyFont="1" applyFill="1" applyBorder="1" applyAlignment="1">
      <alignment horizontal="right" vertical="center"/>
    </xf>
    <xf numFmtId="43" fontId="24" fillId="0" borderId="0" xfId="70" applyFont="1" applyFill="1" applyBorder="1" applyAlignment="1">
      <alignment horizontal="right" vertical="center"/>
    </xf>
    <xf numFmtId="43" fontId="24" fillId="0" borderId="0" xfId="70" applyFont="1" applyAlignment="1">
      <alignment vertical="center"/>
    </xf>
    <xf numFmtId="4" fontId="24" fillId="0" borderId="0" xfId="62" applyNumberFormat="1" applyFont="1" applyFill="1" applyBorder="1" applyAlignment="1">
      <alignment horizontal="right"/>
    </xf>
    <xf numFmtId="3" fontId="24" fillId="0" borderId="0" xfId="62" applyNumberFormat="1" applyFont="1" applyFill="1" applyBorder="1" applyAlignment="1">
      <alignment horizontal="right"/>
    </xf>
    <xf numFmtId="0" fontId="20" fillId="0" borderId="0" xfId="51" applyFont="1" applyFill="1" applyBorder="1" applyAlignment="1">
      <alignment horizontal="center"/>
      <protection/>
    </xf>
    <xf numFmtId="0" fontId="20" fillId="0" borderId="0" xfId="61" applyFont="1" applyFill="1" applyBorder="1" applyAlignment="1">
      <alignment wrapText="1"/>
    </xf>
    <xf numFmtId="4" fontId="20" fillId="0" borderId="0" xfId="61" applyNumberFormat="1" applyFont="1" applyFill="1" applyBorder="1" applyAlignment="1">
      <alignment vertical="center" wrapText="1"/>
    </xf>
    <xf numFmtId="43" fontId="6" fillId="0" borderId="0" xfId="70" applyFont="1" applyAlignment="1">
      <alignment vertical="center"/>
    </xf>
    <xf numFmtId="43" fontId="18" fillId="0" borderId="0" xfId="70" applyFont="1" applyAlignment="1">
      <alignment vertical="center"/>
    </xf>
    <xf numFmtId="4" fontId="18" fillId="0" borderId="0" xfId="62" applyNumberFormat="1" applyFont="1" applyFill="1" applyBorder="1" applyAlignment="1">
      <alignment horizontal="right"/>
    </xf>
    <xf numFmtId="3" fontId="20" fillId="0" borderId="0" xfId="61" applyNumberFormat="1" applyFont="1" applyFill="1" applyBorder="1" applyAlignment="1">
      <alignment wrapText="1"/>
    </xf>
    <xf numFmtId="43" fontId="29" fillId="0" borderId="0" xfId="70" applyFont="1" applyAlignment="1">
      <alignment vertical="center"/>
    </xf>
    <xf numFmtId="3" fontId="18" fillId="0" borderId="0" xfId="62" applyNumberFormat="1" applyFont="1" applyFill="1" applyBorder="1" applyAlignment="1">
      <alignment horizontal="right"/>
    </xf>
    <xf numFmtId="0" fontId="20" fillId="0" borderId="0" xfId="51" applyFont="1" applyFill="1" applyBorder="1" applyAlignment="1">
      <alignment horizontal="center" wrapText="1"/>
      <protection/>
    </xf>
    <xf numFmtId="3" fontId="18" fillId="0" borderId="0" xfId="62" applyNumberFormat="1" applyFont="1" applyFill="1" applyBorder="1" applyAlignment="1">
      <alignment horizontal="right" vertical="center"/>
    </xf>
    <xf numFmtId="0" fontId="24" fillId="0" borderId="0" xfId="62" applyNumberFormat="1" applyFont="1" applyFill="1" applyBorder="1" applyAlignment="1">
      <alignment horizontal="right"/>
    </xf>
    <xf numFmtId="0" fontId="19" fillId="0" borderId="0" xfId="51" applyFont="1" applyFill="1" applyBorder="1" applyAlignment="1">
      <alignment/>
      <protection/>
    </xf>
    <xf numFmtId="3" fontId="30" fillId="0" borderId="0" xfId="61" applyNumberFormat="1" applyFont="1" applyFill="1" applyBorder="1" applyAlignment="1">
      <alignment wrapText="1"/>
    </xf>
    <xf numFmtId="4" fontId="19" fillId="0" borderId="0" xfId="61" applyNumberFormat="1" applyFont="1" applyFill="1" applyBorder="1" applyAlignment="1">
      <alignment vertical="center" wrapText="1"/>
    </xf>
    <xf numFmtId="43" fontId="19" fillId="0" borderId="0" xfId="70" applyFont="1" applyFill="1" applyBorder="1" applyAlignment="1">
      <alignment vertical="center" wrapText="1"/>
    </xf>
    <xf numFmtId="0" fontId="20" fillId="0" borderId="0" xfId="59" applyFont="1" applyFill="1" applyBorder="1" applyAlignment="1">
      <alignment wrapText="1"/>
    </xf>
    <xf numFmtId="4" fontId="18" fillId="0" borderId="0" xfId="62" applyNumberFormat="1" applyFont="1" applyFill="1" applyBorder="1" applyAlignment="1">
      <alignment horizontal="right" vertical="center"/>
    </xf>
    <xf numFmtId="3" fontId="20" fillId="0" borderId="0" xfId="59" applyNumberFormat="1" applyFont="1" applyFill="1" applyBorder="1" applyAlignment="1">
      <alignment wrapText="1"/>
    </xf>
    <xf numFmtId="4" fontId="6" fillId="0" borderId="0" xfId="0" applyNumberFormat="1" applyFont="1" applyAlignment="1">
      <alignment vertical="center"/>
    </xf>
    <xf numFmtId="0" fontId="19" fillId="0" borderId="0" xfId="51" applyFont="1" applyFill="1" applyBorder="1" applyAlignment="1">
      <alignment horizontal="center" vertical="center"/>
      <protection/>
    </xf>
    <xf numFmtId="0" fontId="20" fillId="0" borderId="0" xfId="51" applyFont="1" applyFill="1" applyBorder="1" applyAlignment="1">
      <alignment horizontal="center" vertical="center"/>
      <protection/>
    </xf>
    <xf numFmtId="0" fontId="20" fillId="0" borderId="0" xfId="60" applyFont="1" applyFill="1" applyBorder="1" applyAlignment="1">
      <alignment vertical="center" wrapText="1"/>
    </xf>
    <xf numFmtId="43" fontId="6" fillId="0" borderId="0" xfId="70" applyFont="1" applyAlignment="1">
      <alignment horizontal="right"/>
    </xf>
    <xf numFmtId="0" fontId="6" fillId="0" borderId="0" xfId="0" applyFont="1" applyAlignment="1">
      <alignment vertical="center"/>
    </xf>
    <xf numFmtId="3" fontId="20" fillId="0" borderId="0" xfId="61" applyNumberFormat="1" applyFont="1" applyFill="1" applyBorder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4" fillId="0" borderId="0" xfId="0" applyFont="1" applyAlignment="1">
      <alignment/>
    </xf>
    <xf numFmtId="3" fontId="29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170" fontId="19" fillId="0" borderId="0" xfId="51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" fontId="73" fillId="0" borderId="14" xfId="0" applyNumberFormat="1" applyFont="1" applyBorder="1" applyAlignment="1">
      <alignment horizontal="center" vertical="center" wrapText="1"/>
    </xf>
    <xf numFmtId="4" fontId="73" fillId="0" borderId="1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9" fillId="0" borderId="0" xfId="53" applyFont="1" applyFill="1" applyAlignment="1">
      <alignment horizontal="left"/>
      <protection/>
    </xf>
    <xf numFmtId="0" fontId="24" fillId="0" borderId="0" xfId="0" applyFont="1" applyAlignment="1">
      <alignment horizontal="center" vertical="center"/>
    </xf>
    <xf numFmtId="0" fontId="19" fillId="0" borderId="0" xfId="53" applyFont="1" applyFill="1" applyAlignment="1">
      <alignment horizontal="left" vertical="center" wrapText="1"/>
      <protection/>
    </xf>
    <xf numFmtId="4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/>
    </xf>
    <xf numFmtId="4" fontId="33" fillId="0" borderId="15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6" fillId="0" borderId="14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</cellXfs>
  <cellStyles count="5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Obično_Bilanca prihoda" xfId="52"/>
    <cellStyle name="Obično_PRIHODI 04. -07." xfId="53"/>
    <cellStyle name="Percent" xfId="54"/>
    <cellStyle name="Povezana ćelija" xfId="55"/>
    <cellStyle name="Followed Hyperlink" xfId="56"/>
    <cellStyle name="Provjera ćelije" xfId="57"/>
    <cellStyle name="SAPBEXchaText" xfId="58"/>
    <cellStyle name="SAPBEXHLevel0" xfId="59"/>
    <cellStyle name="SAPBEXHLevel1" xfId="60"/>
    <cellStyle name="SAPBEXHLevel2" xfId="61"/>
    <cellStyle name="SAPBEXstdData" xfId="62"/>
    <cellStyle name="SAPBEXstdItem" xfId="63"/>
    <cellStyle name="Tekst objašnjenja" xfId="64"/>
    <cellStyle name="Tekst upozorenja" xfId="65"/>
    <cellStyle name="Ukupni zbroj" xfId="66"/>
    <cellStyle name="Unos" xfId="67"/>
    <cellStyle name="Currency" xfId="68"/>
    <cellStyle name="Currency [0]" xfId="69"/>
    <cellStyle name="Comma" xfId="70"/>
    <cellStyle name="Comma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5"/>
  <sheetViews>
    <sheetView tabSelected="1" view="pageBreakPreview" zoomScaleSheetLayoutView="100" workbookViewId="0" topLeftCell="A307">
      <selection activeCell="G12" sqref="G12:G13"/>
    </sheetView>
  </sheetViews>
  <sheetFormatPr defaultColWidth="9.140625" defaultRowHeight="15"/>
  <cols>
    <col min="1" max="1" width="6.7109375" style="0" customWidth="1"/>
    <col min="2" max="3" width="6.7109375" style="2" customWidth="1"/>
    <col min="4" max="4" width="27.421875" style="3" customWidth="1"/>
    <col min="5" max="5" width="35.140625" style="3" customWidth="1"/>
    <col min="6" max="6" width="19.28125" style="6" customWidth="1"/>
    <col min="7" max="7" width="17.57421875" style="6" customWidth="1"/>
    <col min="8" max="8" width="18.8515625" style="6" customWidth="1"/>
  </cols>
  <sheetData>
    <row r="1" spans="1:8" ht="44.25" customHeight="1">
      <c r="A1" s="226" t="s">
        <v>231</v>
      </c>
      <c r="B1" s="226"/>
      <c r="C1" s="226"/>
      <c r="D1" s="226"/>
      <c r="E1" s="226"/>
      <c r="F1" s="226"/>
      <c r="G1" s="226"/>
      <c r="H1" s="226"/>
    </row>
    <row r="2" spans="6:8" ht="15">
      <c r="F2" s="7"/>
      <c r="G2" s="7"/>
      <c r="H2" s="7"/>
    </row>
    <row r="3" spans="1:8" ht="45" customHeight="1">
      <c r="A3" s="230" t="s">
        <v>233</v>
      </c>
      <c r="B3" s="231"/>
      <c r="C3" s="231"/>
      <c r="D3" s="231"/>
      <c r="E3" s="231"/>
      <c r="F3" s="231"/>
      <c r="G3" s="231"/>
      <c r="H3" s="231"/>
    </row>
    <row r="4" spans="1:8" ht="13.5" customHeight="1">
      <c r="A4" s="222"/>
      <c r="B4" s="223"/>
      <c r="C4" s="223"/>
      <c r="D4" s="223"/>
      <c r="E4" s="223"/>
      <c r="F4" s="223"/>
      <c r="G4" s="223"/>
      <c r="H4" s="223"/>
    </row>
    <row r="5" spans="1:8" ht="16.5" customHeight="1">
      <c r="A5" s="234" t="s">
        <v>148</v>
      </c>
      <c r="B5" s="234"/>
      <c r="C5" s="234"/>
      <c r="D5" s="234"/>
      <c r="E5" s="234"/>
      <c r="F5" s="234"/>
      <c r="G5" s="234"/>
      <c r="H5" s="234"/>
    </row>
    <row r="6" spans="1:8" ht="16.5" customHeight="1">
      <c r="A6" s="221"/>
      <c r="B6" s="221"/>
      <c r="C6" s="221"/>
      <c r="D6" s="221"/>
      <c r="E6" s="221"/>
      <c r="F6" s="221"/>
      <c r="G6" s="221"/>
      <c r="H6" s="221"/>
    </row>
    <row r="7" spans="1:8" ht="54.75" customHeight="1">
      <c r="A7" s="232" t="s">
        <v>232</v>
      </c>
      <c r="B7" s="232"/>
      <c r="C7" s="232"/>
      <c r="D7" s="232"/>
      <c r="E7" s="232"/>
      <c r="F7" s="232"/>
      <c r="G7" s="232"/>
      <c r="H7" s="232"/>
    </row>
    <row r="8" spans="6:8" ht="15">
      <c r="F8" s="7"/>
      <c r="G8" s="7"/>
      <c r="H8" s="7"/>
    </row>
    <row r="9" spans="4:7" ht="31.5">
      <c r="D9" s="94"/>
      <c r="E9" s="95" t="s">
        <v>152</v>
      </c>
      <c r="F9" s="95" t="s">
        <v>153</v>
      </c>
      <c r="G9" s="95" t="s">
        <v>78</v>
      </c>
    </row>
    <row r="10" spans="4:7" ht="15" customHeight="1">
      <c r="D10" s="243" t="s">
        <v>149</v>
      </c>
      <c r="E10" s="228">
        <v>11220000</v>
      </c>
      <c r="F10" s="228">
        <v>8218386</v>
      </c>
      <c r="G10" s="247">
        <v>-3001614</v>
      </c>
    </row>
    <row r="11" spans="4:7" ht="15" customHeight="1">
      <c r="D11" s="244"/>
      <c r="E11" s="229"/>
      <c r="F11" s="229"/>
      <c r="G11" s="227"/>
    </row>
    <row r="12" spans="4:7" ht="15" customHeight="1">
      <c r="D12" s="243" t="s">
        <v>150</v>
      </c>
      <c r="E12" s="228">
        <v>11220000</v>
      </c>
      <c r="F12" s="228">
        <v>7521742</v>
      </c>
      <c r="G12" s="246">
        <v>-3598258</v>
      </c>
    </row>
    <row r="13" spans="4:7" ht="15" customHeight="1">
      <c r="D13" s="244"/>
      <c r="E13" s="229"/>
      <c r="F13" s="229"/>
      <c r="G13" s="227"/>
    </row>
    <row r="14" spans="6:8" ht="15">
      <c r="F14" s="7"/>
      <c r="G14" s="7"/>
      <c r="H14" s="7"/>
    </row>
    <row r="15" spans="6:8" ht="15">
      <c r="F15" s="7"/>
      <c r="G15" s="7"/>
      <c r="H15" s="7"/>
    </row>
    <row r="16" spans="1:8" ht="15.75">
      <c r="A16" s="234" t="s">
        <v>151</v>
      </c>
      <c r="B16" s="234"/>
      <c r="C16" s="234"/>
      <c r="D16" s="234"/>
      <c r="E16" s="234"/>
      <c r="F16" s="234"/>
      <c r="G16" s="234"/>
      <c r="H16" s="234"/>
    </row>
    <row r="17" spans="6:8" ht="15">
      <c r="F17" s="7"/>
      <c r="G17" s="7"/>
      <c r="H17" s="7"/>
    </row>
    <row r="18" spans="1:8" ht="33.75" customHeight="1">
      <c r="A18" s="236" t="s">
        <v>234</v>
      </c>
      <c r="B18" s="236"/>
      <c r="C18" s="236"/>
      <c r="D18" s="236"/>
      <c r="E18" s="236"/>
      <c r="F18" s="236"/>
      <c r="G18" s="236"/>
      <c r="H18" s="236"/>
    </row>
    <row r="19" spans="6:8" ht="15">
      <c r="F19" s="7"/>
      <c r="G19" s="7"/>
      <c r="H19" s="7"/>
    </row>
    <row r="20" spans="1:8" s="96" customFormat="1" ht="12">
      <c r="A20" s="233" t="s">
        <v>154</v>
      </c>
      <c r="B20" s="233"/>
      <c r="C20" s="233"/>
      <c r="D20" s="233"/>
      <c r="E20" s="233"/>
      <c r="F20" s="233"/>
      <c r="G20" s="233"/>
      <c r="H20" s="233"/>
    </row>
    <row r="21" spans="1:8" s="96" customFormat="1" ht="12">
      <c r="A21" s="235" t="s">
        <v>155</v>
      </c>
      <c r="B21" s="235"/>
      <c r="C21" s="235"/>
      <c r="D21" s="235"/>
      <c r="E21" s="235"/>
      <c r="F21" s="235"/>
      <c r="G21" s="235"/>
      <c r="H21" s="235"/>
    </row>
    <row r="22" spans="1:8" s="96" customFormat="1" ht="12">
      <c r="A22" s="235" t="s">
        <v>156</v>
      </c>
      <c r="B22" s="235"/>
      <c r="C22" s="235"/>
      <c r="D22" s="235"/>
      <c r="E22" s="235"/>
      <c r="F22" s="235"/>
      <c r="G22" s="235"/>
      <c r="H22" s="235"/>
    </row>
    <row r="23" spans="1:8" s="96" customFormat="1" ht="12">
      <c r="A23" s="237" t="s">
        <v>157</v>
      </c>
      <c r="B23" s="237"/>
      <c r="C23" s="237"/>
      <c r="D23" s="237"/>
      <c r="E23" s="237"/>
      <c r="F23" s="237"/>
      <c r="G23" s="237"/>
      <c r="H23" s="237"/>
    </row>
    <row r="24" spans="1:8" s="96" customFormat="1" ht="12">
      <c r="A24" s="98"/>
      <c r="B24" s="99"/>
      <c r="C24" s="98"/>
      <c r="D24" s="98"/>
      <c r="E24" s="100"/>
      <c r="F24" s="100"/>
      <c r="G24" s="101"/>
      <c r="H24" s="102"/>
    </row>
    <row r="25" spans="1:8" s="96" customFormat="1" ht="32.25" customHeight="1">
      <c r="A25" s="103" t="s">
        <v>158</v>
      </c>
      <c r="B25" s="103" t="s">
        <v>159</v>
      </c>
      <c r="C25" s="103" t="s">
        <v>160</v>
      </c>
      <c r="D25" s="104" t="s">
        <v>161</v>
      </c>
      <c r="E25" s="105" t="s">
        <v>162</v>
      </c>
      <c r="F25" s="105" t="s">
        <v>163</v>
      </c>
      <c r="G25" s="106" t="s">
        <v>78</v>
      </c>
      <c r="H25" s="107" t="s">
        <v>164</v>
      </c>
    </row>
    <row r="26" spans="1:8" s="96" customFormat="1" ht="16.5" customHeight="1">
      <c r="A26" s="99" t="s">
        <v>165</v>
      </c>
      <c r="B26" s="99"/>
      <c r="C26" s="108" t="s">
        <v>166</v>
      </c>
      <c r="D26" s="109" t="s">
        <v>157</v>
      </c>
      <c r="E26" s="110">
        <f>E27+E32+E36+E39+E43</f>
        <v>9720000</v>
      </c>
      <c r="F26" s="110">
        <f>F27+F32+F36+F39+F43</f>
        <v>8119671</v>
      </c>
      <c r="G26" s="111">
        <f>F26-E26</f>
        <v>-1600329</v>
      </c>
      <c r="H26" s="112">
        <f>F26/E26</f>
        <v>0.8353570987654321</v>
      </c>
    </row>
    <row r="27" spans="1:8" s="96" customFormat="1" ht="16.5" customHeight="1">
      <c r="A27" s="99"/>
      <c r="B27" s="99">
        <v>61</v>
      </c>
      <c r="C27" s="108" t="s">
        <v>166</v>
      </c>
      <c r="D27" s="109" t="s">
        <v>167</v>
      </c>
      <c r="E27" s="110">
        <f>SUM(E28:E30)</f>
        <v>3740000</v>
      </c>
      <c r="F27" s="110">
        <f>SUM(F28:F30)</f>
        <v>3808000</v>
      </c>
      <c r="G27" s="111">
        <f aca="true" t="shared" si="0" ref="G27:G45">F27-E27</f>
        <v>68000</v>
      </c>
      <c r="H27" s="112">
        <f>F27/E27</f>
        <v>1.018181818181818</v>
      </c>
    </row>
    <row r="28" spans="1:8" s="96" customFormat="1" ht="16.5" customHeight="1">
      <c r="A28" s="108"/>
      <c r="B28" s="108"/>
      <c r="C28" s="108">
        <v>611</v>
      </c>
      <c r="D28" s="113" t="s">
        <v>168</v>
      </c>
      <c r="E28" s="114">
        <v>3600000</v>
      </c>
      <c r="F28" s="114">
        <v>3700000</v>
      </c>
      <c r="G28" s="115">
        <f t="shared" si="0"/>
        <v>100000</v>
      </c>
      <c r="H28" s="116">
        <f>F28/E28</f>
        <v>1.0277777777777777</v>
      </c>
    </row>
    <row r="29" spans="1:8" s="96" customFormat="1" ht="16.5" customHeight="1">
      <c r="A29" s="108"/>
      <c r="B29" s="108"/>
      <c r="C29" s="108">
        <v>613</v>
      </c>
      <c r="D29" s="113" t="s">
        <v>169</v>
      </c>
      <c r="E29" s="117">
        <v>100000</v>
      </c>
      <c r="F29" s="117">
        <v>68000</v>
      </c>
      <c r="G29" s="115">
        <f t="shared" si="0"/>
        <v>-32000</v>
      </c>
      <c r="H29" s="116">
        <f>F29/E29</f>
        <v>0.68</v>
      </c>
    </row>
    <row r="30" spans="1:8" s="96" customFormat="1" ht="16.5" customHeight="1">
      <c r="A30" s="108"/>
      <c r="B30" s="108"/>
      <c r="C30" s="108">
        <v>614</v>
      </c>
      <c r="D30" s="113" t="s">
        <v>170</v>
      </c>
      <c r="E30" s="117">
        <v>40000</v>
      </c>
      <c r="F30" s="117">
        <v>40000</v>
      </c>
      <c r="G30" s="115">
        <f t="shared" si="0"/>
        <v>0</v>
      </c>
      <c r="H30" s="116">
        <f>F30/E30</f>
        <v>1</v>
      </c>
    </row>
    <row r="31" spans="1:8" s="96" customFormat="1" ht="8.25" customHeight="1">
      <c r="A31" s="118"/>
      <c r="B31" s="118"/>
      <c r="C31" s="118"/>
      <c r="D31" s="119"/>
      <c r="E31" s="120"/>
      <c r="F31" s="120"/>
      <c r="G31" s="111"/>
      <c r="H31" s="112"/>
    </row>
    <row r="32" spans="1:8" s="96" customFormat="1" ht="33.75" customHeight="1">
      <c r="A32" s="121"/>
      <c r="B32" s="122">
        <v>63</v>
      </c>
      <c r="C32" s="121"/>
      <c r="D32" s="123" t="s">
        <v>171</v>
      </c>
      <c r="E32" s="124">
        <f>E33+E34+E35</f>
        <v>5522000</v>
      </c>
      <c r="F32" s="124">
        <f>F33+F34+F35</f>
        <v>1290198</v>
      </c>
      <c r="G32" s="111">
        <f t="shared" si="0"/>
        <v>-4231802</v>
      </c>
      <c r="H32" s="112">
        <f>F32/E32</f>
        <v>0.23364686707714596</v>
      </c>
    </row>
    <row r="33" spans="1:8" s="130" customFormat="1" ht="16.5" customHeight="1">
      <c r="A33" s="125"/>
      <c r="B33" s="125"/>
      <c r="C33" s="125">
        <v>633</v>
      </c>
      <c r="D33" s="126" t="s">
        <v>172</v>
      </c>
      <c r="E33" s="117">
        <v>800000</v>
      </c>
      <c r="F33" s="127">
        <v>882261</v>
      </c>
      <c r="G33" s="128">
        <f t="shared" si="0"/>
        <v>82261</v>
      </c>
      <c r="H33" s="116">
        <f>F33/E33</f>
        <v>1.10282625</v>
      </c>
    </row>
    <row r="34" spans="1:8" s="96" customFormat="1" ht="29.25" customHeight="1">
      <c r="A34" s="108"/>
      <c r="B34" s="108"/>
      <c r="C34" s="108">
        <v>634</v>
      </c>
      <c r="D34" s="113" t="s">
        <v>173</v>
      </c>
      <c r="E34" s="117">
        <v>2222000</v>
      </c>
      <c r="F34" s="117">
        <v>407937</v>
      </c>
      <c r="G34" s="128">
        <f t="shared" si="0"/>
        <v>-1814063</v>
      </c>
      <c r="H34" s="116">
        <f>F34/E34</f>
        <v>0.18359000900090008</v>
      </c>
    </row>
    <row r="35" spans="1:8" s="96" customFormat="1" ht="25.5" customHeight="1">
      <c r="A35" s="108"/>
      <c r="B35" s="108"/>
      <c r="C35" s="108">
        <v>638</v>
      </c>
      <c r="D35" s="113" t="s">
        <v>174</v>
      </c>
      <c r="E35" s="117">
        <v>2500000</v>
      </c>
      <c r="F35" s="117">
        <v>0</v>
      </c>
      <c r="G35" s="128">
        <f t="shared" si="0"/>
        <v>-2500000</v>
      </c>
      <c r="H35" s="116">
        <f>F35/E35</f>
        <v>0</v>
      </c>
    </row>
    <row r="36" spans="1:8" s="96" customFormat="1" ht="16.5" customHeight="1">
      <c r="A36" s="99"/>
      <c r="B36" s="99">
        <v>64</v>
      </c>
      <c r="C36" s="108" t="s">
        <v>166</v>
      </c>
      <c r="D36" s="109" t="s">
        <v>175</v>
      </c>
      <c r="E36" s="131">
        <f>SUM(E37:E38)</f>
        <v>118000</v>
      </c>
      <c r="F36" s="131">
        <f>SUM(F37:F38)</f>
        <v>1026723</v>
      </c>
      <c r="G36" s="111">
        <f t="shared" si="0"/>
        <v>908723</v>
      </c>
      <c r="H36" s="112">
        <f aca="true" t="shared" si="1" ref="H36:H46">F36/E36</f>
        <v>8.701042372881355</v>
      </c>
    </row>
    <row r="37" spans="1:8" s="96" customFormat="1" ht="16.5" customHeight="1">
      <c r="A37" s="108"/>
      <c r="B37" s="108"/>
      <c r="C37" s="108">
        <v>641</v>
      </c>
      <c r="D37" s="113" t="s">
        <v>176</v>
      </c>
      <c r="E37" s="117">
        <v>3000</v>
      </c>
      <c r="F37" s="117">
        <v>200</v>
      </c>
      <c r="G37" s="115">
        <f t="shared" si="0"/>
        <v>-2800</v>
      </c>
      <c r="H37" s="116">
        <f t="shared" si="1"/>
        <v>0.06666666666666667</v>
      </c>
    </row>
    <row r="38" spans="1:8" s="96" customFormat="1" ht="16.5" customHeight="1">
      <c r="A38" s="108"/>
      <c r="B38" s="108"/>
      <c r="C38" s="108">
        <v>642</v>
      </c>
      <c r="D38" s="113" t="s">
        <v>177</v>
      </c>
      <c r="E38" s="117">
        <v>115000</v>
      </c>
      <c r="F38" s="117">
        <v>1026523</v>
      </c>
      <c r="G38" s="115">
        <f t="shared" si="0"/>
        <v>911523</v>
      </c>
      <c r="H38" s="116">
        <f t="shared" si="1"/>
        <v>8.92628695652174</v>
      </c>
    </row>
    <row r="39" spans="1:8" s="130" customFormat="1" ht="49.5" customHeight="1">
      <c r="A39" s="132"/>
      <c r="B39" s="132">
        <v>65</v>
      </c>
      <c r="C39" s="125" t="s">
        <v>166</v>
      </c>
      <c r="D39" s="133" t="s">
        <v>178</v>
      </c>
      <c r="E39" s="124">
        <f>SUM(E40:E42)</f>
        <v>300000</v>
      </c>
      <c r="F39" s="124">
        <f>SUM(F40:F42)</f>
        <v>207700</v>
      </c>
      <c r="G39" s="111">
        <f>F39-E39</f>
        <v>-92300</v>
      </c>
      <c r="H39" s="112">
        <f t="shared" si="1"/>
        <v>0.6923333333333334</v>
      </c>
    </row>
    <row r="40" spans="1:8" s="130" customFormat="1" ht="16.5" customHeight="1">
      <c r="A40" s="125"/>
      <c r="B40" s="125"/>
      <c r="C40" s="125">
        <v>651</v>
      </c>
      <c r="D40" s="126" t="s">
        <v>179</v>
      </c>
      <c r="E40" s="134" t="s">
        <v>147</v>
      </c>
      <c r="F40" s="127">
        <v>700</v>
      </c>
      <c r="G40" s="115"/>
      <c r="H40" s="116"/>
    </row>
    <row r="41" spans="1:8" s="96" customFormat="1" ht="16.5" customHeight="1">
      <c r="A41" s="108"/>
      <c r="B41" s="108"/>
      <c r="C41" s="108">
        <v>652</v>
      </c>
      <c r="D41" s="113" t="s">
        <v>180</v>
      </c>
      <c r="E41" s="134">
        <v>300000</v>
      </c>
      <c r="F41" s="114">
        <v>142000</v>
      </c>
      <c r="G41" s="115">
        <f t="shared" si="0"/>
        <v>-158000</v>
      </c>
      <c r="H41" s="112">
        <f t="shared" si="1"/>
        <v>0.47333333333333333</v>
      </c>
    </row>
    <row r="42" spans="1:8" s="96" customFormat="1" ht="16.5" customHeight="1">
      <c r="A42" s="108"/>
      <c r="B42" s="108"/>
      <c r="C42" s="108">
        <v>653</v>
      </c>
      <c r="D42" s="113" t="s">
        <v>181</v>
      </c>
      <c r="E42" s="114"/>
      <c r="F42" s="114">
        <v>65000</v>
      </c>
      <c r="G42" s="115">
        <f t="shared" si="0"/>
        <v>65000</v>
      </c>
      <c r="H42" s="116">
        <v>0</v>
      </c>
    </row>
    <row r="43" spans="1:8" s="130" customFormat="1" ht="33.75" customHeight="1">
      <c r="A43" s="132"/>
      <c r="B43" s="132">
        <v>66</v>
      </c>
      <c r="C43" s="125" t="s">
        <v>166</v>
      </c>
      <c r="D43" s="133" t="s">
        <v>182</v>
      </c>
      <c r="E43" s="124">
        <f>SUM(E44:E46)</f>
        <v>40000</v>
      </c>
      <c r="F43" s="124">
        <f>SUM(F44:F46)</f>
        <v>1787050</v>
      </c>
      <c r="G43" s="111">
        <f t="shared" si="0"/>
        <v>1747050</v>
      </c>
      <c r="H43" s="112">
        <f t="shared" si="1"/>
        <v>44.67625</v>
      </c>
    </row>
    <row r="44" spans="1:8" s="130" customFormat="1" ht="33.75" customHeight="1">
      <c r="A44" s="132"/>
      <c r="B44" s="132"/>
      <c r="C44" s="125">
        <v>661</v>
      </c>
      <c r="D44" s="133"/>
      <c r="E44" s="114">
        <v>30000</v>
      </c>
      <c r="F44" s="124">
        <v>0</v>
      </c>
      <c r="G44" s="111"/>
      <c r="H44" s="112"/>
    </row>
    <row r="45" spans="1:8" s="96" customFormat="1" ht="28.5" customHeight="1">
      <c r="A45" s="108"/>
      <c r="B45" s="108"/>
      <c r="C45" s="108">
        <v>6631</v>
      </c>
      <c r="D45" s="113" t="s">
        <v>183</v>
      </c>
      <c r="E45" s="114">
        <v>0</v>
      </c>
      <c r="F45" s="114">
        <v>1715000</v>
      </c>
      <c r="G45" s="115">
        <f t="shared" si="0"/>
        <v>1715000</v>
      </c>
      <c r="H45" s="116" t="e">
        <f t="shared" si="1"/>
        <v>#DIV/0!</v>
      </c>
    </row>
    <row r="46" spans="1:8" s="96" customFormat="1" ht="33.75" customHeight="1">
      <c r="A46" s="108"/>
      <c r="B46" s="108"/>
      <c r="C46" s="108">
        <v>6632</v>
      </c>
      <c r="D46" s="113" t="s">
        <v>184</v>
      </c>
      <c r="E46" s="114">
        <v>10000</v>
      </c>
      <c r="F46" s="114">
        <v>72050</v>
      </c>
      <c r="G46" s="115">
        <f>F46-E46</f>
        <v>62050</v>
      </c>
      <c r="H46" s="116">
        <f t="shared" si="1"/>
        <v>7.205</v>
      </c>
    </row>
    <row r="47" spans="1:8" s="96" customFormat="1" ht="33.75" customHeight="1">
      <c r="A47" s="108"/>
      <c r="B47" s="108"/>
      <c r="C47" s="108"/>
      <c r="D47" s="113"/>
      <c r="E47" s="114"/>
      <c r="F47" s="114"/>
      <c r="G47" s="115"/>
      <c r="H47" s="116"/>
    </row>
    <row r="48" spans="1:8" s="96" customFormat="1" ht="32.25" customHeight="1">
      <c r="A48" s="103" t="s">
        <v>158</v>
      </c>
      <c r="B48" s="103" t="s">
        <v>159</v>
      </c>
      <c r="C48" s="103" t="s">
        <v>160</v>
      </c>
      <c r="D48" s="104" t="s">
        <v>161</v>
      </c>
      <c r="E48" s="105" t="s">
        <v>162</v>
      </c>
      <c r="F48" s="105" t="s">
        <v>163</v>
      </c>
      <c r="G48" s="106" t="s">
        <v>78</v>
      </c>
      <c r="H48" s="107" t="s">
        <v>164</v>
      </c>
    </row>
    <row r="49" spans="1:8" s="96" customFormat="1" ht="16.5" customHeight="1">
      <c r="A49" s="135" t="s">
        <v>185</v>
      </c>
      <c r="B49" s="121"/>
      <c r="C49" s="125"/>
      <c r="D49" s="123"/>
      <c r="E49" s="136"/>
      <c r="F49" s="136"/>
      <c r="G49" s="111"/>
      <c r="H49" s="112"/>
    </row>
    <row r="50" spans="1:8" s="96" customFormat="1" ht="16.5" customHeight="1">
      <c r="A50" s="99"/>
      <c r="B50" s="99"/>
      <c r="C50" s="108"/>
      <c r="D50" s="109"/>
      <c r="E50" s="137"/>
      <c r="F50" s="137"/>
      <c r="G50" s="115">
        <f aca="true" t="shared" si="2" ref="G50:G55">F50-E50</f>
        <v>0</v>
      </c>
      <c r="H50" s="112"/>
    </row>
    <row r="51" spans="1:8" s="96" customFormat="1" ht="25.5" customHeight="1">
      <c r="A51" s="138" t="s">
        <v>186</v>
      </c>
      <c r="B51" s="139"/>
      <c r="C51" s="140" t="s">
        <v>166</v>
      </c>
      <c r="D51" s="141" t="s">
        <v>187</v>
      </c>
      <c r="E51" s="131">
        <f>E52</f>
        <v>1500000</v>
      </c>
      <c r="F51" s="142">
        <f>F52</f>
        <v>98715</v>
      </c>
      <c r="G51" s="115">
        <f t="shared" si="2"/>
        <v>-1401285</v>
      </c>
      <c r="H51" s="112">
        <f>F51/E51</f>
        <v>0.06581</v>
      </c>
    </row>
    <row r="52" spans="1:8" s="96" customFormat="1" ht="25.5" customHeight="1">
      <c r="A52" s="143"/>
      <c r="B52" s="143">
        <v>72</v>
      </c>
      <c r="C52" s="118" t="s">
        <v>166</v>
      </c>
      <c r="D52" s="141" t="s">
        <v>188</v>
      </c>
      <c r="E52" s="131">
        <f>SUM(E53)</f>
        <v>1500000</v>
      </c>
      <c r="F52" s="142">
        <f>F53</f>
        <v>98715</v>
      </c>
      <c r="G52" s="115">
        <f t="shared" si="2"/>
        <v>-1401285</v>
      </c>
      <c r="H52" s="112">
        <f>F52/E52</f>
        <v>0.06581</v>
      </c>
    </row>
    <row r="53" spans="1:8" s="96" customFormat="1" ht="25.5" customHeight="1">
      <c r="A53" s="118"/>
      <c r="B53" s="118"/>
      <c r="C53" s="118">
        <v>721</v>
      </c>
      <c r="D53" s="144" t="s">
        <v>189</v>
      </c>
      <c r="E53" s="117">
        <v>1500000</v>
      </c>
      <c r="F53" s="145">
        <v>98715</v>
      </c>
      <c r="G53" s="115">
        <f t="shared" si="2"/>
        <v>-1401285</v>
      </c>
      <c r="H53" s="116">
        <f>F53/E53</f>
        <v>0.06581</v>
      </c>
    </row>
    <row r="54" spans="1:8" s="96" customFormat="1" ht="16.5" customHeight="1">
      <c r="A54" s="118"/>
      <c r="B54" s="118"/>
      <c r="C54" s="118"/>
      <c r="D54" s="144"/>
      <c r="E54" s="146"/>
      <c r="F54" s="146"/>
      <c r="G54" s="147"/>
      <c r="H54" s="129"/>
    </row>
    <row r="55" spans="1:8" s="152" customFormat="1" ht="16.5" customHeight="1">
      <c r="A55" s="148"/>
      <c r="B55" s="148"/>
      <c r="C55" s="148"/>
      <c r="D55" s="149" t="s">
        <v>190</v>
      </c>
      <c r="E55" s="150">
        <f>SUM(E26+E51)</f>
        <v>11220000</v>
      </c>
      <c r="F55" s="151">
        <f>SUM(F26+F51)</f>
        <v>8218386</v>
      </c>
      <c r="G55" s="128">
        <f t="shared" si="2"/>
        <v>-3001614</v>
      </c>
      <c r="H55" s="116">
        <f>F55/E55</f>
        <v>0.7324764705882353</v>
      </c>
    </row>
    <row r="56" spans="1:8" s="130" customFormat="1" ht="21" customHeight="1">
      <c r="A56" s="238" t="s">
        <v>191</v>
      </c>
      <c r="B56" s="238"/>
      <c r="C56" s="238"/>
      <c r="D56" s="238"/>
      <c r="E56" s="238"/>
      <c r="F56" s="238"/>
      <c r="G56" s="238"/>
      <c r="H56" s="238"/>
    </row>
    <row r="57" spans="2:10" s="130" customFormat="1" ht="30" customHeight="1">
      <c r="B57" s="130">
        <v>11</v>
      </c>
      <c r="C57" s="239" t="s">
        <v>192</v>
      </c>
      <c r="D57" s="239"/>
      <c r="E57" s="153">
        <f>E27+E36+E43</f>
        <v>3898000</v>
      </c>
      <c r="F57" s="153">
        <f>F27+F36+F43</f>
        <v>6621773</v>
      </c>
      <c r="G57" s="115">
        <f>F57-E57</f>
        <v>2723773</v>
      </c>
      <c r="H57" s="116">
        <f>F57/E57</f>
        <v>1.6987616726526424</v>
      </c>
      <c r="J57" s="154"/>
    </row>
    <row r="58" spans="2:8" s="130" customFormat="1" ht="30" customHeight="1">
      <c r="B58" s="130">
        <v>42</v>
      </c>
      <c r="C58" s="239" t="s">
        <v>193</v>
      </c>
      <c r="D58" s="239"/>
      <c r="E58" s="153">
        <f>E32</f>
        <v>5522000</v>
      </c>
      <c r="F58" s="153">
        <f>F32</f>
        <v>1290198</v>
      </c>
      <c r="G58" s="115">
        <f>F58-E58</f>
        <v>-4231802</v>
      </c>
      <c r="H58" s="116">
        <f>F58/E58</f>
        <v>0.23364686707714596</v>
      </c>
    </row>
    <row r="59" spans="2:8" s="130" customFormat="1" ht="30" customHeight="1">
      <c r="B59" s="130">
        <v>53</v>
      </c>
      <c r="C59" s="225" t="s">
        <v>194</v>
      </c>
      <c r="D59" s="225"/>
      <c r="E59" s="155">
        <f>E39</f>
        <v>300000</v>
      </c>
      <c r="F59" s="155">
        <f>F39</f>
        <v>207700</v>
      </c>
      <c r="G59" s="115">
        <f>F59-E59</f>
        <v>-92300</v>
      </c>
      <c r="H59" s="116">
        <f>F59/E59</f>
        <v>0.6923333333333334</v>
      </c>
    </row>
    <row r="60" spans="2:8" s="130" customFormat="1" ht="30" customHeight="1">
      <c r="B60" s="130">
        <v>64</v>
      </c>
      <c r="C60" s="225" t="s">
        <v>195</v>
      </c>
      <c r="D60" s="225"/>
      <c r="E60" s="153">
        <f>E51</f>
        <v>1500000</v>
      </c>
      <c r="F60" s="153">
        <f>F51</f>
        <v>98715</v>
      </c>
      <c r="G60" s="115">
        <f>F60-E60</f>
        <v>-1401285</v>
      </c>
      <c r="H60" s="116">
        <f>F60/E60</f>
        <v>0.06581</v>
      </c>
    </row>
    <row r="61" spans="4:8" s="97" customFormat="1" ht="30" customHeight="1">
      <c r="D61" s="156" t="s">
        <v>190</v>
      </c>
      <c r="E61" s="157">
        <f>SUM(E57:E60)</f>
        <v>11220000</v>
      </c>
      <c r="F61" s="157">
        <f>SUM(F57:F60)</f>
        <v>8218386</v>
      </c>
      <c r="G61" s="158">
        <f>F61-E61</f>
        <v>-3001614</v>
      </c>
      <c r="H61" s="116">
        <f>F61/E61</f>
        <v>0.7324764705882353</v>
      </c>
    </row>
    <row r="62" spans="6:8" ht="15">
      <c r="F62" s="7"/>
      <c r="G62" s="7"/>
      <c r="H62" s="7"/>
    </row>
    <row r="63" spans="6:8" ht="15">
      <c r="F63" s="7"/>
      <c r="G63" s="7"/>
      <c r="H63" s="7"/>
    </row>
    <row r="64" spans="1:11" s="2" customFormat="1" ht="12">
      <c r="A64" s="159" t="s">
        <v>196</v>
      </c>
      <c r="B64" s="160"/>
      <c r="C64" s="160"/>
      <c r="D64" s="161"/>
      <c r="E64" s="162"/>
      <c r="F64" s="163"/>
      <c r="G64" s="163"/>
      <c r="H64" s="161"/>
      <c r="I64" s="164"/>
      <c r="J64" s="164"/>
      <c r="K64" s="164"/>
    </row>
    <row r="65" spans="1:11" s="2" customFormat="1" ht="12">
      <c r="A65" s="160"/>
      <c r="B65" s="160"/>
      <c r="C65" s="160"/>
      <c r="D65" s="161"/>
      <c r="E65" s="162"/>
      <c r="F65" s="163"/>
      <c r="G65" s="163"/>
      <c r="H65" s="161"/>
      <c r="I65" s="164"/>
      <c r="J65" s="164"/>
      <c r="K65" s="164"/>
    </row>
    <row r="66" spans="1:8" s="2" customFormat="1" ht="36">
      <c r="A66" s="165" t="s">
        <v>197</v>
      </c>
      <c r="B66" s="165" t="s">
        <v>159</v>
      </c>
      <c r="C66" s="165" t="s">
        <v>160</v>
      </c>
      <c r="D66" s="166" t="s">
        <v>198</v>
      </c>
      <c r="E66" s="167" t="s">
        <v>199</v>
      </c>
      <c r="F66" s="168" t="s">
        <v>200</v>
      </c>
      <c r="G66" s="168" t="s">
        <v>201</v>
      </c>
      <c r="H66" s="169" t="s">
        <v>202</v>
      </c>
    </row>
    <row r="67" spans="1:10" s="176" customFormat="1" ht="23.25" customHeight="1">
      <c r="A67" s="170" t="s">
        <v>203</v>
      </c>
      <c r="B67" s="170" t="s">
        <v>166</v>
      </c>
      <c r="C67" s="170" t="s">
        <v>166</v>
      </c>
      <c r="D67" s="171" t="s">
        <v>204</v>
      </c>
      <c r="E67" s="172">
        <f>E68+E72+E77+E79+E83+E85+E81</f>
        <v>4235000</v>
      </c>
      <c r="F67" s="173">
        <f>F68+F72+F77+F79+F83+F85+F81</f>
        <v>4706821</v>
      </c>
      <c r="G67" s="174">
        <f>F67-E67</f>
        <v>471821</v>
      </c>
      <c r="H67" s="175">
        <f>F67/E67</f>
        <v>1.111409917355372</v>
      </c>
      <c r="J67" s="177"/>
    </row>
    <row r="68" spans="1:10" s="2" customFormat="1" ht="23.25" customHeight="1">
      <c r="A68" s="178" t="s">
        <v>166</v>
      </c>
      <c r="B68" s="178" t="s">
        <v>205</v>
      </c>
      <c r="C68" s="178" t="s">
        <v>166</v>
      </c>
      <c r="D68" s="179" t="s">
        <v>206</v>
      </c>
      <c r="E68" s="180">
        <f>SUM(E69:E71)</f>
        <v>1672000</v>
      </c>
      <c r="F68" s="181">
        <f>SUM(F69:F71)</f>
        <v>2010240</v>
      </c>
      <c r="G68" s="182">
        <f>F68-E68</f>
        <v>338240</v>
      </c>
      <c r="H68" s="183">
        <f>F68/E68</f>
        <v>1.2022966507177033</v>
      </c>
      <c r="J68" s="184"/>
    </row>
    <row r="69" spans="1:10" s="2" customFormat="1" ht="23.25" customHeight="1">
      <c r="A69" s="185" t="s">
        <v>166</v>
      </c>
      <c r="B69" s="185" t="s">
        <v>166</v>
      </c>
      <c r="C69" s="185" t="s">
        <v>10</v>
      </c>
      <c r="D69" s="186" t="s">
        <v>11</v>
      </c>
      <c r="E69" s="187">
        <v>870000</v>
      </c>
      <c r="F69" s="188">
        <v>1401750</v>
      </c>
      <c r="G69" s="189">
        <f aca="true" t="shared" si="3" ref="G69:G100">F69-E69</f>
        <v>531750</v>
      </c>
      <c r="H69" s="190">
        <f>F69/E69</f>
        <v>1.611206896551724</v>
      </c>
      <c r="J69" s="184"/>
    </row>
    <row r="70" spans="1:10" s="2" customFormat="1" ht="23.25" customHeight="1">
      <c r="A70" s="185"/>
      <c r="B70" s="185"/>
      <c r="C70" s="185">
        <v>312</v>
      </c>
      <c r="D70" s="186" t="s">
        <v>12</v>
      </c>
      <c r="E70" s="187">
        <v>92000</v>
      </c>
      <c r="F70" s="188">
        <v>10750</v>
      </c>
      <c r="G70" s="189">
        <f t="shared" si="3"/>
        <v>-81250</v>
      </c>
      <c r="H70" s="190">
        <v>0</v>
      </c>
      <c r="J70" s="191"/>
    </row>
    <row r="71" spans="1:10" s="2" customFormat="1" ht="23.25" customHeight="1">
      <c r="A71" s="185" t="s">
        <v>166</v>
      </c>
      <c r="B71" s="185" t="s">
        <v>166</v>
      </c>
      <c r="C71" s="185" t="s">
        <v>13</v>
      </c>
      <c r="D71" s="186" t="s">
        <v>14</v>
      </c>
      <c r="E71" s="187">
        <v>710000</v>
      </c>
      <c r="F71" s="188">
        <v>597740</v>
      </c>
      <c r="G71" s="189">
        <f t="shared" si="3"/>
        <v>-112260</v>
      </c>
      <c r="H71" s="190">
        <f aca="true" t="shared" si="4" ref="H71:H80">F71/E71</f>
        <v>0.841887323943662</v>
      </c>
      <c r="J71" s="191"/>
    </row>
    <row r="72" spans="1:10" s="2" customFormat="1" ht="23.25" customHeight="1">
      <c r="A72" s="178" t="s">
        <v>166</v>
      </c>
      <c r="B72" s="178" t="s">
        <v>207</v>
      </c>
      <c r="C72" s="178" t="s">
        <v>166</v>
      </c>
      <c r="D72" s="179" t="s">
        <v>208</v>
      </c>
      <c r="E72" s="180">
        <f>SUM(E73:E76)</f>
        <v>1070000</v>
      </c>
      <c r="F72" s="192">
        <f>SUM(F73:F76)</f>
        <v>1128779</v>
      </c>
      <c r="G72" s="182">
        <f>F72-E72</f>
        <v>58779</v>
      </c>
      <c r="H72" s="183">
        <f t="shared" si="4"/>
        <v>1.054933644859813</v>
      </c>
      <c r="J72" s="191"/>
    </row>
    <row r="73" spans="1:10" s="2" customFormat="1" ht="23.25" customHeight="1">
      <c r="A73" s="185" t="s">
        <v>166</v>
      </c>
      <c r="B73" s="185" t="s">
        <v>166</v>
      </c>
      <c r="C73" s="185" t="s">
        <v>15</v>
      </c>
      <c r="D73" s="186" t="s">
        <v>16</v>
      </c>
      <c r="E73" s="187">
        <v>60000</v>
      </c>
      <c r="F73" s="188">
        <v>69440</v>
      </c>
      <c r="G73" s="189">
        <f t="shared" si="3"/>
        <v>9440</v>
      </c>
      <c r="H73" s="190">
        <f t="shared" si="4"/>
        <v>1.1573333333333333</v>
      </c>
      <c r="J73" s="184"/>
    </row>
    <row r="74" spans="1:10" s="2" customFormat="1" ht="23.25" customHeight="1">
      <c r="A74" s="185" t="s">
        <v>166</v>
      </c>
      <c r="B74" s="185" t="s">
        <v>166</v>
      </c>
      <c r="C74" s="185" t="s">
        <v>17</v>
      </c>
      <c r="D74" s="186" t="s">
        <v>18</v>
      </c>
      <c r="E74" s="187">
        <v>350000</v>
      </c>
      <c r="F74" s="188">
        <v>321711</v>
      </c>
      <c r="G74" s="189">
        <f t="shared" si="3"/>
        <v>-28289</v>
      </c>
      <c r="H74" s="190">
        <f t="shared" si="4"/>
        <v>0.9191742857142857</v>
      </c>
      <c r="J74" s="191"/>
    </row>
    <row r="75" spans="1:10" s="2" customFormat="1" ht="23.25" customHeight="1">
      <c r="A75" s="185" t="s">
        <v>166</v>
      </c>
      <c r="B75" s="185" t="s">
        <v>166</v>
      </c>
      <c r="C75" s="185" t="s">
        <v>19</v>
      </c>
      <c r="D75" s="186" t="s">
        <v>20</v>
      </c>
      <c r="E75" s="187">
        <v>545000</v>
      </c>
      <c r="F75" s="188">
        <v>607568</v>
      </c>
      <c r="G75" s="189">
        <f t="shared" si="3"/>
        <v>62568</v>
      </c>
      <c r="H75" s="190">
        <f t="shared" si="4"/>
        <v>1.1148036697247707</v>
      </c>
      <c r="J75" s="191"/>
    </row>
    <row r="76" spans="1:10" s="2" customFormat="1" ht="23.25" customHeight="1">
      <c r="A76" s="185" t="s">
        <v>166</v>
      </c>
      <c r="B76" s="185" t="s">
        <v>166</v>
      </c>
      <c r="C76" s="185" t="s">
        <v>21</v>
      </c>
      <c r="D76" s="186" t="s">
        <v>22</v>
      </c>
      <c r="E76" s="187">
        <v>115000</v>
      </c>
      <c r="F76" s="188">
        <v>130060</v>
      </c>
      <c r="G76" s="189">
        <f t="shared" si="3"/>
        <v>15060</v>
      </c>
      <c r="H76" s="190">
        <f t="shared" si="4"/>
        <v>1.1309565217391304</v>
      </c>
      <c r="J76" s="191"/>
    </row>
    <row r="77" spans="1:10" s="2" customFormat="1" ht="21" customHeight="1">
      <c r="A77" s="178" t="s">
        <v>166</v>
      </c>
      <c r="B77" s="178" t="s">
        <v>209</v>
      </c>
      <c r="C77" s="178" t="s">
        <v>166</v>
      </c>
      <c r="D77" s="179" t="s">
        <v>210</v>
      </c>
      <c r="E77" s="180">
        <f>E78</f>
        <v>8000</v>
      </c>
      <c r="F77" s="192">
        <f>SUM(F78:F78)</f>
        <v>12000</v>
      </c>
      <c r="G77" s="182">
        <f t="shared" si="3"/>
        <v>4000</v>
      </c>
      <c r="H77" s="183">
        <f t="shared" si="4"/>
        <v>1.5</v>
      </c>
      <c r="J77" s="191"/>
    </row>
    <row r="78" spans="1:10" s="2" customFormat="1" ht="18.75" customHeight="1">
      <c r="A78" s="185" t="s">
        <v>166</v>
      </c>
      <c r="B78" s="185" t="s">
        <v>166</v>
      </c>
      <c r="C78" s="185" t="s">
        <v>23</v>
      </c>
      <c r="D78" s="186" t="s">
        <v>24</v>
      </c>
      <c r="E78" s="187">
        <v>8000</v>
      </c>
      <c r="F78" s="188">
        <v>12000</v>
      </c>
      <c r="G78" s="189">
        <f t="shared" si="3"/>
        <v>4000</v>
      </c>
      <c r="H78" s="190">
        <f t="shared" si="4"/>
        <v>1.5</v>
      </c>
      <c r="J78" s="193"/>
    </row>
    <row r="79" spans="1:10" s="2" customFormat="1" ht="18.75" customHeight="1">
      <c r="A79" s="178" t="s">
        <v>166</v>
      </c>
      <c r="B79" s="178" t="s">
        <v>211</v>
      </c>
      <c r="C79" s="178" t="s">
        <v>166</v>
      </c>
      <c r="D79" s="179" t="s">
        <v>212</v>
      </c>
      <c r="E79" s="180">
        <f>SUM(E80:E80)</f>
        <v>20000</v>
      </c>
      <c r="F79" s="192">
        <f>SUM(F80)</f>
        <v>7200</v>
      </c>
      <c r="G79" s="182">
        <f t="shared" si="3"/>
        <v>-12800</v>
      </c>
      <c r="H79" s="183">
        <f t="shared" si="4"/>
        <v>0.36</v>
      </c>
      <c r="J79" s="191"/>
    </row>
    <row r="80" spans="1:10" s="2" customFormat="1" ht="38.25" customHeight="1">
      <c r="A80" s="185" t="s">
        <v>166</v>
      </c>
      <c r="B80" s="185" t="s">
        <v>166</v>
      </c>
      <c r="C80" s="194" t="s">
        <v>30</v>
      </c>
      <c r="D80" s="186" t="s">
        <v>31</v>
      </c>
      <c r="E80" s="187">
        <v>20000</v>
      </c>
      <c r="F80" s="188">
        <v>7200</v>
      </c>
      <c r="G80" s="189">
        <f t="shared" si="3"/>
        <v>-12800</v>
      </c>
      <c r="H80" s="190">
        <f t="shared" si="4"/>
        <v>0.36</v>
      </c>
      <c r="J80" s="184"/>
    </row>
    <row r="81" spans="1:10" s="2" customFormat="1" ht="32.25" customHeight="1">
      <c r="A81" s="178" t="s">
        <v>166</v>
      </c>
      <c r="B81" s="178">
        <v>36</v>
      </c>
      <c r="C81" s="178" t="s">
        <v>166</v>
      </c>
      <c r="D81" s="179" t="s">
        <v>213</v>
      </c>
      <c r="E81" s="180">
        <f>SUM(E82:E82)</f>
        <v>10000</v>
      </c>
      <c r="F81" s="192">
        <f>SUM(F82)</f>
        <v>0</v>
      </c>
      <c r="G81" s="189">
        <f t="shared" si="3"/>
        <v>-10000</v>
      </c>
      <c r="H81" s="183">
        <v>2</v>
      </c>
      <c r="J81" s="191"/>
    </row>
    <row r="82" spans="1:10" s="2" customFormat="1" ht="18.75" customHeight="1">
      <c r="A82" s="185" t="s">
        <v>166</v>
      </c>
      <c r="B82" s="185" t="s">
        <v>166</v>
      </c>
      <c r="C82" s="194">
        <v>363</v>
      </c>
      <c r="D82" s="186" t="s">
        <v>214</v>
      </c>
      <c r="E82" s="187">
        <v>10000</v>
      </c>
      <c r="F82" s="188">
        <v>0</v>
      </c>
      <c r="G82" s="189">
        <f t="shared" si="3"/>
        <v>-10000</v>
      </c>
      <c r="H82" s="190">
        <v>2</v>
      </c>
      <c r="J82" s="184"/>
    </row>
    <row r="83" spans="1:10" s="2" customFormat="1" ht="36" customHeight="1">
      <c r="A83" s="178" t="s">
        <v>166</v>
      </c>
      <c r="B83" s="178" t="s">
        <v>215</v>
      </c>
      <c r="C83" s="178" t="s">
        <v>166</v>
      </c>
      <c r="D83" s="179" t="s">
        <v>216</v>
      </c>
      <c r="E83" s="180">
        <f>SUM(E84:E84)</f>
        <v>900000</v>
      </c>
      <c r="F83" s="192">
        <f>SUM(F84)</f>
        <v>559400</v>
      </c>
      <c r="G83" s="182">
        <f t="shared" si="3"/>
        <v>-340600</v>
      </c>
      <c r="H83" s="183">
        <f>F83/E83</f>
        <v>0.6215555555555555</v>
      </c>
      <c r="J83" s="191"/>
    </row>
    <row r="84" spans="1:10" s="2" customFormat="1" ht="27.75" customHeight="1">
      <c r="A84" s="185" t="s">
        <v>166</v>
      </c>
      <c r="B84" s="185" t="s">
        <v>166</v>
      </c>
      <c r="C84" s="185" t="s">
        <v>34</v>
      </c>
      <c r="D84" s="186" t="s">
        <v>35</v>
      </c>
      <c r="E84" s="187">
        <v>900000</v>
      </c>
      <c r="F84" s="188">
        <v>559400</v>
      </c>
      <c r="G84" s="189">
        <f t="shared" si="3"/>
        <v>-340600</v>
      </c>
      <c r="H84" s="190">
        <f>F84/E84</f>
        <v>0.6215555555555555</v>
      </c>
      <c r="J84" s="184"/>
    </row>
    <row r="85" spans="1:10" s="2" customFormat="1" ht="17.25" customHeight="1">
      <c r="A85" s="178" t="s">
        <v>166</v>
      </c>
      <c r="B85" s="178" t="s">
        <v>217</v>
      </c>
      <c r="C85" s="178" t="s">
        <v>166</v>
      </c>
      <c r="D85" s="179" t="s">
        <v>218</v>
      </c>
      <c r="E85" s="180">
        <f>SUM(E86:E88)</f>
        <v>555000</v>
      </c>
      <c r="F85" s="192">
        <f>SUM(F86:F88)</f>
        <v>989202</v>
      </c>
      <c r="G85" s="182">
        <f t="shared" si="3"/>
        <v>434202</v>
      </c>
      <c r="H85" s="183">
        <f>F85/E85</f>
        <v>1.7823459459459459</v>
      </c>
      <c r="J85" s="191"/>
    </row>
    <row r="86" spans="1:10" s="2" customFormat="1" ht="17.25" customHeight="1">
      <c r="A86" s="178"/>
      <c r="B86" s="178"/>
      <c r="C86" s="185" t="s">
        <v>28</v>
      </c>
      <c r="D86" s="186" t="s">
        <v>29</v>
      </c>
      <c r="E86" s="187">
        <v>555000</v>
      </c>
      <c r="F86" s="188">
        <v>983010</v>
      </c>
      <c r="G86" s="189">
        <f t="shared" si="3"/>
        <v>428010</v>
      </c>
      <c r="H86" s="190">
        <f>F86/E86</f>
        <v>1.771189189189189</v>
      </c>
      <c r="J86" s="184"/>
    </row>
    <row r="87" spans="1:10" s="2" customFormat="1" ht="17.25" customHeight="1">
      <c r="A87" s="185"/>
      <c r="B87" s="185"/>
      <c r="C87" s="97">
        <v>382</v>
      </c>
      <c r="D87" s="96" t="s">
        <v>184</v>
      </c>
      <c r="E87" s="195">
        <v>0</v>
      </c>
      <c r="F87" s="188">
        <v>0</v>
      </c>
      <c r="G87" s="189">
        <f>F87-E87</f>
        <v>0</v>
      </c>
      <c r="H87" s="183">
        <v>0</v>
      </c>
      <c r="J87" s="191"/>
    </row>
    <row r="88" spans="1:10" s="2" customFormat="1" ht="17.25" customHeight="1">
      <c r="A88" s="185"/>
      <c r="B88" s="185"/>
      <c r="C88" s="97">
        <v>383</v>
      </c>
      <c r="D88" s="96" t="s">
        <v>59</v>
      </c>
      <c r="E88" s="195">
        <v>0</v>
      </c>
      <c r="F88" s="188">
        <v>6192</v>
      </c>
      <c r="G88" s="189">
        <f>F88-E88</f>
        <v>6192</v>
      </c>
      <c r="H88" s="196" t="e">
        <f>F88/E88</f>
        <v>#DIV/0!</v>
      </c>
      <c r="J88" s="191"/>
    </row>
    <row r="89" spans="1:10" s="2" customFormat="1" ht="21" customHeight="1">
      <c r="A89" s="197" t="s">
        <v>219</v>
      </c>
      <c r="B89" s="185"/>
      <c r="C89" s="185"/>
      <c r="D89" s="186"/>
      <c r="E89" s="180">
        <f>E93+E91</f>
        <v>6985000</v>
      </c>
      <c r="F89" s="181">
        <f>F93+F91</f>
        <v>2814921</v>
      </c>
      <c r="G89" s="189"/>
      <c r="H89" s="183"/>
      <c r="J89" s="191"/>
    </row>
    <row r="90" spans="1:10" s="176" customFormat="1" ht="30" customHeight="1">
      <c r="A90" s="170" t="s">
        <v>220</v>
      </c>
      <c r="B90" s="170" t="s">
        <v>166</v>
      </c>
      <c r="C90" s="170" t="s">
        <v>166</v>
      </c>
      <c r="D90" s="171" t="s">
        <v>221</v>
      </c>
      <c r="E90" s="172">
        <f>SUM(E91+E93)</f>
        <v>6985000</v>
      </c>
      <c r="F90" s="173">
        <f>SUM(F91)</f>
        <v>206181</v>
      </c>
      <c r="G90" s="174">
        <f t="shared" si="3"/>
        <v>-6778819</v>
      </c>
      <c r="H90" s="175">
        <f>F90/E90</f>
        <v>0.029517680744452397</v>
      </c>
      <c r="J90" s="198"/>
    </row>
    <row r="91" spans="1:10" s="2" customFormat="1" ht="30" customHeight="1">
      <c r="A91" s="178"/>
      <c r="B91" s="178">
        <v>41</v>
      </c>
      <c r="C91" s="178"/>
      <c r="D91" s="179" t="s">
        <v>222</v>
      </c>
      <c r="E91" s="199">
        <f>SUM(E92:E92)</f>
        <v>250000</v>
      </c>
      <c r="F91" s="200">
        <f>SUM(F92:F92)</f>
        <v>206181</v>
      </c>
      <c r="G91" s="182">
        <f>F91-E91</f>
        <v>-43819</v>
      </c>
      <c r="H91" s="183">
        <f>F91/E91</f>
        <v>0.824724</v>
      </c>
      <c r="J91" s="184"/>
    </row>
    <row r="92" spans="1:10" s="2" customFormat="1" ht="30" customHeight="1">
      <c r="A92" s="178"/>
      <c r="B92" s="178"/>
      <c r="C92" s="185">
        <v>411</v>
      </c>
      <c r="D92" s="201" t="s">
        <v>223</v>
      </c>
      <c r="E92" s="202">
        <v>250000</v>
      </c>
      <c r="F92" s="188">
        <v>206181</v>
      </c>
      <c r="G92" s="189">
        <f>F92-E92</f>
        <v>-43819</v>
      </c>
      <c r="H92" s="190">
        <v>0</v>
      </c>
      <c r="J92" s="184"/>
    </row>
    <row r="93" spans="1:10" s="2" customFormat="1" ht="30" customHeight="1">
      <c r="A93" s="178" t="s">
        <v>166</v>
      </c>
      <c r="B93" s="178" t="s">
        <v>224</v>
      </c>
      <c r="C93" s="178" t="s">
        <v>166</v>
      </c>
      <c r="D93" s="179" t="s">
        <v>225</v>
      </c>
      <c r="E93" s="199">
        <f>SUM(E94:E97)</f>
        <v>6735000</v>
      </c>
      <c r="F93" s="200">
        <f>SUM(F94:F97)</f>
        <v>2608740</v>
      </c>
      <c r="G93" s="182">
        <f t="shared" si="3"/>
        <v>-4126260</v>
      </c>
      <c r="H93" s="183">
        <f>F93/E93</f>
        <v>0.38734075723830735</v>
      </c>
      <c r="J93" s="203"/>
    </row>
    <row r="94" spans="1:10" s="2" customFormat="1" ht="15.75" customHeight="1">
      <c r="A94" s="185" t="s">
        <v>166</v>
      </c>
      <c r="B94" s="185" t="s">
        <v>166</v>
      </c>
      <c r="C94" s="185" t="s">
        <v>32</v>
      </c>
      <c r="D94" s="186" t="s">
        <v>33</v>
      </c>
      <c r="E94" s="187">
        <v>6145000</v>
      </c>
      <c r="F94" s="188">
        <v>2455582</v>
      </c>
      <c r="G94" s="189">
        <f t="shared" si="3"/>
        <v>-3689418</v>
      </c>
      <c r="H94" s="190">
        <f>F94/E94</f>
        <v>0.399606509357201</v>
      </c>
      <c r="J94" s="184"/>
    </row>
    <row r="95" spans="1:10" s="2" customFormat="1" ht="12">
      <c r="A95" s="185" t="s">
        <v>166</v>
      </c>
      <c r="B95" s="185" t="s">
        <v>166</v>
      </c>
      <c r="C95" s="185" t="s">
        <v>25</v>
      </c>
      <c r="D95" s="186" t="s">
        <v>26</v>
      </c>
      <c r="E95" s="204">
        <v>0</v>
      </c>
      <c r="F95" s="188">
        <v>62383</v>
      </c>
      <c r="G95" s="189">
        <f t="shared" si="3"/>
        <v>62383</v>
      </c>
      <c r="H95" s="190" t="e">
        <f>F95/E95</f>
        <v>#DIV/0!</v>
      </c>
      <c r="J95" s="191"/>
    </row>
    <row r="96" spans="1:10" s="209" customFormat="1" ht="12">
      <c r="A96" s="205" t="s">
        <v>166</v>
      </c>
      <c r="B96" s="205"/>
      <c r="C96" s="206">
        <v>423</v>
      </c>
      <c r="D96" s="207" t="s">
        <v>77</v>
      </c>
      <c r="E96" s="208">
        <v>40000</v>
      </c>
      <c r="F96" s="188">
        <v>0</v>
      </c>
      <c r="G96" s="189">
        <f t="shared" si="3"/>
        <v>-40000</v>
      </c>
      <c r="H96" s="180">
        <f>F96/E96</f>
        <v>0</v>
      </c>
      <c r="J96" s="210"/>
    </row>
    <row r="97" spans="1:10" s="212" customFormat="1" ht="19.5" customHeight="1">
      <c r="A97" s="185" t="s">
        <v>166</v>
      </c>
      <c r="B97" s="185" t="s">
        <v>166</v>
      </c>
      <c r="C97" s="185">
        <v>426</v>
      </c>
      <c r="D97" s="186" t="s">
        <v>226</v>
      </c>
      <c r="E97" s="211">
        <v>550000</v>
      </c>
      <c r="F97" s="188">
        <v>90775</v>
      </c>
      <c r="G97" s="189">
        <f t="shared" si="3"/>
        <v>-459225</v>
      </c>
      <c r="H97" s="183">
        <f>F97/E97</f>
        <v>0.16504545454545455</v>
      </c>
      <c r="J97" s="184"/>
    </row>
    <row r="98" spans="1:15" s="2" customFormat="1" ht="20.25" customHeight="1">
      <c r="A98" s="213">
        <v>5</v>
      </c>
      <c r="B98" s="214"/>
      <c r="C98" s="214"/>
      <c r="D98" s="214" t="s">
        <v>227</v>
      </c>
      <c r="E98" s="192">
        <f>SUM(E99)</f>
        <v>0</v>
      </c>
      <c r="F98" s="192">
        <f>SUM(F99)</f>
        <v>0</v>
      </c>
      <c r="G98" s="182">
        <f t="shared" si="3"/>
        <v>0</v>
      </c>
      <c r="H98" s="183">
        <v>1.1</v>
      </c>
      <c r="I98" s="212"/>
      <c r="J98" s="191"/>
      <c r="K98" s="212"/>
      <c r="L98" s="212"/>
      <c r="M98" s="212"/>
      <c r="N98" s="212"/>
      <c r="O98" s="212"/>
    </row>
    <row r="99" spans="2:15" s="212" customFormat="1" ht="21" customHeight="1">
      <c r="B99" s="214">
        <v>54</v>
      </c>
      <c r="C99" s="96"/>
      <c r="D99" s="214" t="s">
        <v>228</v>
      </c>
      <c r="E99" s="192">
        <f>SUM(E100)</f>
        <v>0</v>
      </c>
      <c r="F99" s="192">
        <f>SUM(F100)</f>
        <v>0</v>
      </c>
      <c r="G99" s="182">
        <f t="shared" si="3"/>
        <v>0</v>
      </c>
      <c r="H99" s="183">
        <v>1.1</v>
      </c>
      <c r="I99" s="2"/>
      <c r="J99" s="215"/>
      <c r="K99" s="2"/>
      <c r="L99" s="2"/>
      <c r="M99" s="2"/>
      <c r="N99" s="2"/>
      <c r="O99" s="2"/>
    </row>
    <row r="100" spans="2:15" s="2" customFormat="1" ht="12">
      <c r="B100" s="214"/>
      <c r="C100" s="96">
        <v>5</v>
      </c>
      <c r="D100" s="96" t="s">
        <v>229</v>
      </c>
      <c r="E100" s="216">
        <v>0</v>
      </c>
      <c r="F100" s="188">
        <v>0</v>
      </c>
      <c r="G100" s="189">
        <f t="shared" si="3"/>
        <v>0</v>
      </c>
      <c r="H100" s="190">
        <v>1.1</v>
      </c>
      <c r="I100" s="212"/>
      <c r="J100" s="217"/>
      <c r="K100" s="212"/>
      <c r="L100" s="212"/>
      <c r="M100" s="212"/>
      <c r="N100" s="212"/>
      <c r="O100" s="212"/>
    </row>
    <row r="101" spans="1:10" s="2" customFormat="1" ht="12">
      <c r="A101" s="218" t="s">
        <v>230</v>
      </c>
      <c r="B101" s="219"/>
      <c r="C101" s="219"/>
      <c r="D101" s="219"/>
      <c r="E101" s="220">
        <f>E67+E89+E98</f>
        <v>11220000</v>
      </c>
      <c r="F101" s="182">
        <f>F67+F89+F98</f>
        <v>7521742</v>
      </c>
      <c r="G101" s="182">
        <f>F101-E101</f>
        <v>-3698258</v>
      </c>
      <c r="H101" s="183">
        <f>F101/E101</f>
        <v>0.6703869875222817</v>
      </c>
      <c r="J101" s="217"/>
    </row>
    <row r="102" spans="6:8" ht="15">
      <c r="F102" s="7"/>
      <c r="G102" s="7"/>
      <c r="H102" s="7"/>
    </row>
    <row r="103" spans="6:8" ht="15">
      <c r="F103" s="7"/>
      <c r="G103" s="7"/>
      <c r="H103" s="7"/>
    </row>
    <row r="104" spans="5:8" ht="15.75">
      <c r="E104" s="14" t="s">
        <v>128</v>
      </c>
      <c r="F104" s="7"/>
      <c r="G104" s="7"/>
      <c r="H104" s="7"/>
    </row>
    <row r="105" spans="6:8" ht="15">
      <c r="F105" s="7"/>
      <c r="G105" s="7"/>
      <c r="H105" s="13"/>
    </row>
    <row r="106" spans="1:8" s="40" customFormat="1" ht="12.75">
      <c r="A106" s="39" t="s">
        <v>57</v>
      </c>
      <c r="F106" s="8" t="s">
        <v>129</v>
      </c>
      <c r="G106" s="8" t="s">
        <v>130</v>
      </c>
      <c r="H106" s="8" t="s">
        <v>78</v>
      </c>
    </row>
    <row r="107" spans="1:8" s="43" customFormat="1" ht="12.75">
      <c r="A107" s="41"/>
      <c r="B107" s="42"/>
      <c r="C107" s="42"/>
      <c r="D107" s="41"/>
      <c r="E107" s="41"/>
      <c r="F107" s="16">
        <f>F109+F116+F145+F158+F199+F210+F231+F256+F268</f>
        <v>11220000</v>
      </c>
      <c r="G107" s="16">
        <f>G109+G116+G145+G158+G199+G210+G231+G256+G268</f>
        <v>7621742</v>
      </c>
      <c r="H107" s="16">
        <f>G107-F107</f>
        <v>-3598258</v>
      </c>
    </row>
    <row r="108" spans="1:8" s="45" customFormat="1" ht="12.75">
      <c r="A108" s="44" t="s">
        <v>37</v>
      </c>
      <c r="B108" s="44"/>
      <c r="C108" s="44"/>
      <c r="D108" s="44"/>
      <c r="E108" s="44"/>
      <c r="F108" s="12"/>
      <c r="G108" s="12"/>
      <c r="H108" s="12"/>
    </row>
    <row r="109" spans="1:8" s="45" customFormat="1" ht="12.75">
      <c r="A109" s="46"/>
      <c r="B109" s="47" t="s">
        <v>0</v>
      </c>
      <c r="C109" s="47"/>
      <c r="D109" s="46"/>
      <c r="E109" s="46"/>
      <c r="F109" s="17">
        <f aca="true" t="shared" si="5" ref="F109:G111">F110</f>
        <v>65000</v>
      </c>
      <c r="G109" s="17">
        <f t="shared" si="5"/>
        <v>50000</v>
      </c>
      <c r="H109" s="29">
        <f aca="true" t="shared" si="6" ref="H109:H176">G109-F109</f>
        <v>-15000</v>
      </c>
    </row>
    <row r="110" spans="1:8" s="45" customFormat="1" ht="12.75">
      <c r="A110" s="48"/>
      <c r="B110" s="48"/>
      <c r="C110" s="48" t="s">
        <v>36</v>
      </c>
      <c r="D110" s="48"/>
      <c r="E110" s="48"/>
      <c r="F110" s="18">
        <f>F111</f>
        <v>65000</v>
      </c>
      <c r="G110" s="18">
        <f>G111</f>
        <v>50000</v>
      </c>
      <c r="H110" s="30">
        <f t="shared" si="6"/>
        <v>-15000</v>
      </c>
    </row>
    <row r="111" spans="1:8" s="45" customFormat="1" ht="12.75">
      <c r="A111" s="49"/>
      <c r="B111" s="50"/>
      <c r="C111" s="50" t="s">
        <v>70</v>
      </c>
      <c r="D111" s="49"/>
      <c r="E111" s="49"/>
      <c r="F111" s="19">
        <f t="shared" si="5"/>
        <v>65000</v>
      </c>
      <c r="G111" s="19">
        <f t="shared" si="5"/>
        <v>50000</v>
      </c>
      <c r="H111" s="31">
        <f t="shared" si="6"/>
        <v>-15000</v>
      </c>
    </row>
    <row r="112" spans="1:8" s="45" customFormat="1" ht="12.75">
      <c r="A112" s="45">
        <v>11</v>
      </c>
      <c r="B112" s="51"/>
      <c r="C112" s="51"/>
      <c r="D112" s="52" t="s">
        <v>21</v>
      </c>
      <c r="E112" s="53" t="s">
        <v>22</v>
      </c>
      <c r="F112" s="12">
        <v>65000</v>
      </c>
      <c r="G112" s="12">
        <v>50000</v>
      </c>
      <c r="H112" s="12">
        <f t="shared" si="6"/>
        <v>-15000</v>
      </c>
    </row>
    <row r="113" spans="2:8" s="45" customFormat="1" ht="12.75">
      <c r="B113" s="51"/>
      <c r="C113" s="51"/>
      <c r="F113" s="12"/>
      <c r="G113" s="12"/>
      <c r="H113" s="12"/>
    </row>
    <row r="114" spans="1:8" s="54" customFormat="1" ht="12.75">
      <c r="A114" s="44" t="s">
        <v>38</v>
      </c>
      <c r="B114" s="44"/>
      <c r="C114" s="44"/>
      <c r="D114" s="44"/>
      <c r="E114" s="44"/>
      <c r="F114" s="12"/>
      <c r="G114" s="12"/>
      <c r="H114" s="12"/>
    </row>
    <row r="115" spans="1:8" s="43" customFormat="1" ht="12.75">
      <c r="A115" s="48" t="s">
        <v>119</v>
      </c>
      <c r="B115" s="48"/>
      <c r="C115" s="48"/>
      <c r="D115" s="48"/>
      <c r="E115" s="48"/>
      <c r="F115" s="18"/>
      <c r="G115" s="18"/>
      <c r="H115" s="12"/>
    </row>
    <row r="116" spans="1:8" s="43" customFormat="1" ht="12.75">
      <c r="A116" s="46"/>
      <c r="B116" s="47" t="s">
        <v>0</v>
      </c>
      <c r="C116" s="47"/>
      <c r="D116" s="46"/>
      <c r="E116" s="46"/>
      <c r="F116" s="17">
        <f>F117</f>
        <v>983000</v>
      </c>
      <c r="G116" s="17">
        <f>G117</f>
        <v>1018997</v>
      </c>
      <c r="H116" s="29">
        <f t="shared" si="6"/>
        <v>35997</v>
      </c>
    </row>
    <row r="117" spans="1:8" s="43" customFormat="1" ht="12.75">
      <c r="A117" s="48"/>
      <c r="B117" s="48"/>
      <c r="C117" s="48" t="s">
        <v>42</v>
      </c>
      <c r="D117" s="48"/>
      <c r="E117" s="48"/>
      <c r="F117" s="18">
        <f>F130+F118+F132+F135+F137+F140+F142</f>
        <v>983000</v>
      </c>
      <c r="G117" s="18">
        <f>G130+G118+G132+G135+G137+G140</f>
        <v>1018997</v>
      </c>
      <c r="H117" s="30">
        <f t="shared" si="6"/>
        <v>35997</v>
      </c>
    </row>
    <row r="118" spans="1:8" s="43" customFormat="1" ht="12.75">
      <c r="A118" s="55"/>
      <c r="B118" s="55"/>
      <c r="C118" s="55"/>
      <c r="D118" s="55" t="s">
        <v>39</v>
      </c>
      <c r="E118" s="55"/>
      <c r="F118" s="31">
        <f>SUM(F119:F129)</f>
        <v>673000</v>
      </c>
      <c r="G118" s="31">
        <f>SUM(G119:G129)</f>
        <v>784324</v>
      </c>
      <c r="H118" s="31">
        <f t="shared" si="6"/>
        <v>111324</v>
      </c>
    </row>
    <row r="119" spans="1:8" s="43" customFormat="1" ht="12.75">
      <c r="A119" s="43">
        <v>11</v>
      </c>
      <c r="D119" s="52" t="s">
        <v>10</v>
      </c>
      <c r="E119" s="53" t="s">
        <v>11</v>
      </c>
      <c r="F119" s="56">
        <v>300000</v>
      </c>
      <c r="G119" s="56">
        <v>445586</v>
      </c>
      <c r="H119" s="12">
        <f t="shared" si="6"/>
        <v>145586</v>
      </c>
    </row>
    <row r="120" spans="1:8" s="43" customFormat="1" ht="12.75">
      <c r="A120" s="43">
        <v>11</v>
      </c>
      <c r="D120" s="52">
        <v>312</v>
      </c>
      <c r="E120" s="53" t="s">
        <v>12</v>
      </c>
      <c r="F120" s="56">
        <v>10000</v>
      </c>
      <c r="G120" s="56">
        <v>10500</v>
      </c>
      <c r="H120" s="12">
        <f t="shared" si="6"/>
        <v>500</v>
      </c>
    </row>
    <row r="121" spans="1:8" s="43" customFormat="1" ht="12.75">
      <c r="A121" s="43">
        <v>11</v>
      </c>
      <c r="D121" s="52" t="s">
        <v>13</v>
      </c>
      <c r="E121" s="53" t="s">
        <v>14</v>
      </c>
      <c r="F121" s="56">
        <v>140000</v>
      </c>
      <c r="G121" s="56">
        <v>136606</v>
      </c>
      <c r="H121" s="12">
        <f t="shared" si="6"/>
        <v>-3394</v>
      </c>
    </row>
    <row r="122" spans="1:8" s="43" customFormat="1" ht="12.75">
      <c r="A122" s="43">
        <v>11</v>
      </c>
      <c r="D122" s="52" t="s">
        <v>15</v>
      </c>
      <c r="E122" s="53" t="s">
        <v>16</v>
      </c>
      <c r="F122" s="56">
        <v>10000</v>
      </c>
      <c r="G122" s="56">
        <v>19440</v>
      </c>
      <c r="H122" s="12">
        <f t="shared" si="6"/>
        <v>9440</v>
      </c>
    </row>
    <row r="123" spans="1:8" s="43" customFormat="1" ht="12.75">
      <c r="A123" s="43">
        <v>11</v>
      </c>
      <c r="D123" s="52" t="s">
        <v>17</v>
      </c>
      <c r="E123" s="53" t="s">
        <v>18</v>
      </c>
      <c r="F123" s="56">
        <v>65000</v>
      </c>
      <c r="G123" s="56">
        <v>68000</v>
      </c>
      <c r="H123" s="12">
        <f t="shared" si="6"/>
        <v>3000</v>
      </c>
    </row>
    <row r="124" spans="1:8" s="43" customFormat="1" ht="12.75">
      <c r="A124" s="43">
        <v>11</v>
      </c>
      <c r="D124" s="52" t="s">
        <v>19</v>
      </c>
      <c r="E124" s="53" t="s">
        <v>20</v>
      </c>
      <c r="F124" s="22">
        <v>110000</v>
      </c>
      <c r="G124" s="22">
        <v>75000</v>
      </c>
      <c r="H124" s="12">
        <f t="shared" si="6"/>
        <v>-35000</v>
      </c>
    </row>
    <row r="125" spans="1:8" s="43" customFormat="1" ht="25.5">
      <c r="A125" s="43">
        <v>11</v>
      </c>
      <c r="D125" s="52" t="s">
        <v>21</v>
      </c>
      <c r="E125" s="53" t="s">
        <v>127</v>
      </c>
      <c r="F125" s="23">
        <v>20000</v>
      </c>
      <c r="G125" s="23">
        <v>11000</v>
      </c>
      <c r="H125" s="12">
        <f t="shared" si="6"/>
        <v>-9000</v>
      </c>
    </row>
    <row r="126" spans="1:8" s="43" customFormat="1" ht="12.75">
      <c r="A126" s="43">
        <v>11</v>
      </c>
      <c r="D126" s="52" t="s">
        <v>23</v>
      </c>
      <c r="E126" s="53" t="s">
        <v>24</v>
      </c>
      <c r="F126" s="24">
        <v>8000</v>
      </c>
      <c r="G126" s="24">
        <v>12000</v>
      </c>
      <c r="H126" s="12">
        <f t="shared" si="6"/>
        <v>4000</v>
      </c>
    </row>
    <row r="127" spans="1:8" s="43" customFormat="1" ht="12.75">
      <c r="A127" s="43">
        <v>11</v>
      </c>
      <c r="D127" s="52">
        <v>363</v>
      </c>
      <c r="E127" s="53" t="s">
        <v>54</v>
      </c>
      <c r="F127" s="24">
        <v>10000</v>
      </c>
      <c r="G127" s="24">
        <v>0</v>
      </c>
      <c r="H127" s="12">
        <f t="shared" si="6"/>
        <v>-10000</v>
      </c>
    </row>
    <row r="128" spans="1:8" s="43" customFormat="1" ht="12.75">
      <c r="A128" s="43">
        <v>11</v>
      </c>
      <c r="D128" s="52">
        <v>383</v>
      </c>
      <c r="E128" s="53" t="s">
        <v>59</v>
      </c>
      <c r="F128" s="24">
        <v>0</v>
      </c>
      <c r="G128" s="24">
        <v>6192</v>
      </c>
      <c r="H128" s="12">
        <f>G128-F128</f>
        <v>6192</v>
      </c>
    </row>
    <row r="129" spans="1:8" s="43" customFormat="1" ht="38.25">
      <c r="A129" s="43">
        <v>11</v>
      </c>
      <c r="D129" s="57">
        <v>544</v>
      </c>
      <c r="E129" s="53" t="s">
        <v>72</v>
      </c>
      <c r="F129" s="24">
        <v>0</v>
      </c>
      <c r="G129" s="24">
        <v>0</v>
      </c>
      <c r="H129" s="12">
        <f t="shared" si="6"/>
        <v>0</v>
      </c>
    </row>
    <row r="130" spans="1:8" s="43" customFormat="1" ht="12.75">
      <c r="A130" s="49"/>
      <c r="B130" s="49"/>
      <c r="C130" s="49"/>
      <c r="D130" s="49" t="s">
        <v>43</v>
      </c>
      <c r="E130" s="55"/>
      <c r="F130" s="31">
        <f>SUM(F131)</f>
        <v>50000</v>
      </c>
      <c r="G130" s="31">
        <f>SUM(G131)</f>
        <v>50000</v>
      </c>
      <c r="H130" s="31">
        <f t="shared" si="6"/>
        <v>0</v>
      </c>
    </row>
    <row r="131" spans="1:8" s="43" customFormat="1" ht="25.5">
      <c r="A131" s="43">
        <v>11</v>
      </c>
      <c r="D131" s="57">
        <v>321</v>
      </c>
      <c r="E131" s="53" t="s">
        <v>140</v>
      </c>
      <c r="F131" s="24">
        <v>50000</v>
      </c>
      <c r="G131" s="24">
        <v>50000</v>
      </c>
      <c r="H131" s="12">
        <f t="shared" si="6"/>
        <v>0</v>
      </c>
    </row>
    <row r="132" spans="1:8" s="43" customFormat="1" ht="12.75">
      <c r="A132" s="49"/>
      <c r="B132" s="49"/>
      <c r="C132" s="49"/>
      <c r="D132" s="49" t="s">
        <v>44</v>
      </c>
      <c r="E132" s="55"/>
      <c r="F132" s="31">
        <f>SUM(F133)</f>
        <v>70000</v>
      </c>
      <c r="G132" s="31">
        <f>SUM(G133:G134)</f>
        <v>117000</v>
      </c>
      <c r="H132" s="31">
        <f t="shared" si="6"/>
        <v>47000</v>
      </c>
    </row>
    <row r="133" spans="1:8" s="43" customFormat="1" ht="12.75">
      <c r="A133" s="43">
        <v>11</v>
      </c>
      <c r="D133" s="52" t="s">
        <v>19</v>
      </c>
      <c r="E133" s="53" t="s">
        <v>20</v>
      </c>
      <c r="F133" s="24">
        <v>70000</v>
      </c>
      <c r="G133" s="24">
        <v>117000</v>
      </c>
      <c r="H133" s="12">
        <f t="shared" si="6"/>
        <v>47000</v>
      </c>
    </row>
    <row r="134" spans="1:8" s="43" customFormat="1" ht="12.75">
      <c r="A134" s="43">
        <v>11</v>
      </c>
      <c r="D134" s="52">
        <v>426</v>
      </c>
      <c r="E134" s="53" t="s">
        <v>123</v>
      </c>
      <c r="F134" s="24">
        <v>0</v>
      </c>
      <c r="G134" s="24">
        <v>0</v>
      </c>
      <c r="H134" s="12">
        <f>G134-F134</f>
        <v>0</v>
      </c>
    </row>
    <row r="135" spans="1:8" s="43" customFormat="1" ht="12.75">
      <c r="A135" s="49"/>
      <c r="B135" s="49"/>
      <c r="C135" s="49"/>
      <c r="D135" s="49" t="s">
        <v>68</v>
      </c>
      <c r="E135" s="55"/>
      <c r="F135" s="31">
        <f>SUM(F136)</f>
        <v>30000</v>
      </c>
      <c r="G135" s="31">
        <f>SUM(G136)</f>
        <v>50000</v>
      </c>
      <c r="H135" s="31">
        <f t="shared" si="6"/>
        <v>20000</v>
      </c>
    </row>
    <row r="136" spans="1:8" s="43" customFormat="1" ht="12.75">
      <c r="A136" s="43">
        <v>11</v>
      </c>
      <c r="D136" s="52" t="s">
        <v>21</v>
      </c>
      <c r="E136" s="53" t="s">
        <v>22</v>
      </c>
      <c r="F136" s="24">
        <v>30000</v>
      </c>
      <c r="G136" s="24">
        <v>50000</v>
      </c>
      <c r="H136" s="12">
        <f t="shared" si="6"/>
        <v>20000</v>
      </c>
    </row>
    <row r="137" spans="1:8" s="43" customFormat="1" ht="12.75">
      <c r="A137" s="49"/>
      <c r="B137" s="49"/>
      <c r="C137" s="49"/>
      <c r="D137" s="58" t="s">
        <v>9</v>
      </c>
      <c r="E137" s="59"/>
      <c r="F137" s="32">
        <f>SUM(F138:F139)</f>
        <v>40000</v>
      </c>
      <c r="G137" s="32">
        <f>SUM(G138:G139)</f>
        <v>17673</v>
      </c>
      <c r="H137" s="31">
        <f t="shared" si="6"/>
        <v>-22327</v>
      </c>
    </row>
    <row r="138" spans="1:8" s="45" customFormat="1" ht="12.75">
      <c r="A138" s="45">
        <v>11</v>
      </c>
      <c r="D138" s="60">
        <v>322</v>
      </c>
      <c r="E138" s="53" t="s">
        <v>18</v>
      </c>
      <c r="F138" s="37">
        <v>40000</v>
      </c>
      <c r="G138" s="37">
        <v>0</v>
      </c>
      <c r="H138" s="12">
        <f>G138-F138</f>
        <v>-40000</v>
      </c>
    </row>
    <row r="139" spans="1:8" s="43" customFormat="1" ht="12.75">
      <c r="A139" s="45">
        <v>11</v>
      </c>
      <c r="B139" s="45">
        <v>42</v>
      </c>
      <c r="C139" s="45"/>
      <c r="D139" s="52" t="s">
        <v>25</v>
      </c>
      <c r="E139" s="53" t="s">
        <v>26</v>
      </c>
      <c r="F139" s="24">
        <v>0</v>
      </c>
      <c r="G139" s="24">
        <v>17673</v>
      </c>
      <c r="H139" s="12">
        <f t="shared" si="6"/>
        <v>17673</v>
      </c>
    </row>
    <row r="140" spans="1:8" s="43" customFormat="1" ht="12.75">
      <c r="A140" s="49"/>
      <c r="B140" s="49"/>
      <c r="C140" s="49"/>
      <c r="D140" s="58" t="s">
        <v>79</v>
      </c>
      <c r="E140" s="59"/>
      <c r="F140" s="32">
        <f>SUM(F141)</f>
        <v>50000</v>
      </c>
      <c r="G140" s="32">
        <f>SUM(G141)</f>
        <v>0</v>
      </c>
      <c r="H140" s="31">
        <f t="shared" si="6"/>
        <v>-50000</v>
      </c>
    </row>
    <row r="141" spans="1:8" s="43" customFormat="1" ht="12.75">
      <c r="A141" s="45">
        <v>11</v>
      </c>
      <c r="B141" s="45">
        <v>42</v>
      </c>
      <c r="C141" s="45"/>
      <c r="D141" s="52">
        <v>426</v>
      </c>
      <c r="E141" s="53" t="s">
        <v>121</v>
      </c>
      <c r="F141" s="24">
        <v>50000</v>
      </c>
      <c r="G141" s="24">
        <v>0</v>
      </c>
      <c r="H141" s="12">
        <f t="shared" si="6"/>
        <v>-50000</v>
      </c>
    </row>
    <row r="142" spans="1:8" s="43" customFormat="1" ht="12.75">
      <c r="A142" s="49"/>
      <c r="B142" s="49"/>
      <c r="C142" s="49"/>
      <c r="D142" s="58" t="s">
        <v>124</v>
      </c>
      <c r="E142" s="59"/>
      <c r="F142" s="32">
        <f>SUM(F143)</f>
        <v>70000</v>
      </c>
      <c r="G142" s="32">
        <f>SUM(G143)</f>
        <v>0</v>
      </c>
      <c r="H142" s="31">
        <f>G142-F142</f>
        <v>-70000</v>
      </c>
    </row>
    <row r="143" spans="1:8" s="43" customFormat="1" ht="25.5">
      <c r="A143" s="45">
        <v>11</v>
      </c>
      <c r="B143" s="45">
        <v>42</v>
      </c>
      <c r="C143" s="45"/>
      <c r="D143" s="52">
        <v>323</v>
      </c>
      <c r="E143" s="53" t="s">
        <v>125</v>
      </c>
      <c r="F143" s="24">
        <v>70000</v>
      </c>
      <c r="G143" s="24">
        <v>0</v>
      </c>
      <c r="H143" s="12">
        <f>G143-F143</f>
        <v>-70000</v>
      </c>
    </row>
    <row r="144" spans="1:8" s="43" customFormat="1" ht="12.75">
      <c r="A144" s="61" t="s">
        <v>40</v>
      </c>
      <c r="B144" s="61"/>
      <c r="C144" s="61"/>
      <c r="D144" s="48"/>
      <c r="E144" s="48"/>
      <c r="F144" s="11"/>
      <c r="G144" s="11"/>
      <c r="H144" s="12"/>
    </row>
    <row r="145" spans="1:8" s="43" customFormat="1" ht="12.75">
      <c r="A145" s="46"/>
      <c r="B145" s="46" t="s">
        <v>1</v>
      </c>
      <c r="C145" s="46"/>
      <c r="D145" s="46"/>
      <c r="E145" s="46"/>
      <c r="F145" s="21">
        <f>F146</f>
        <v>265000</v>
      </c>
      <c r="G145" s="21">
        <f>G146</f>
        <v>274000</v>
      </c>
      <c r="H145" s="29">
        <f t="shared" si="6"/>
        <v>9000</v>
      </c>
    </row>
    <row r="146" spans="1:8" s="43" customFormat="1" ht="12.75">
      <c r="A146" s="61"/>
      <c r="B146" s="61"/>
      <c r="C146" s="61" t="s">
        <v>27</v>
      </c>
      <c r="D146" s="48"/>
      <c r="E146" s="48"/>
      <c r="F146" s="11">
        <f>F147+F149+F151+F153+F155</f>
        <v>265000</v>
      </c>
      <c r="G146" s="11">
        <f>G147+G149+G151+G153+G155</f>
        <v>274000</v>
      </c>
      <c r="H146" s="30">
        <f t="shared" si="6"/>
        <v>9000</v>
      </c>
    </row>
    <row r="147" spans="1:8" s="43" customFormat="1" ht="12.75">
      <c r="A147" s="49"/>
      <c r="B147" s="49"/>
      <c r="C147" s="49"/>
      <c r="D147" s="62" t="s">
        <v>45</v>
      </c>
      <c r="E147" s="63"/>
      <c r="F147" s="33">
        <f>F148</f>
        <v>220000</v>
      </c>
      <c r="G147" s="33">
        <f>G148</f>
        <v>258000</v>
      </c>
      <c r="H147" s="31">
        <f t="shared" si="6"/>
        <v>38000</v>
      </c>
    </row>
    <row r="148" spans="1:8" s="43" customFormat="1" ht="12.75">
      <c r="A148" s="43">
        <v>11</v>
      </c>
      <c r="D148" s="52">
        <v>381</v>
      </c>
      <c r="E148" s="53" t="s">
        <v>29</v>
      </c>
      <c r="F148" s="24">
        <v>220000</v>
      </c>
      <c r="G148" s="24">
        <v>258000</v>
      </c>
      <c r="H148" s="12">
        <f>G148-F148</f>
        <v>38000</v>
      </c>
    </row>
    <row r="149" spans="1:8" s="43" customFormat="1" ht="12.75">
      <c r="A149" s="49"/>
      <c r="B149" s="49"/>
      <c r="C149" s="49"/>
      <c r="D149" s="62" t="s">
        <v>46</v>
      </c>
      <c r="E149" s="63"/>
      <c r="F149" s="33">
        <f>F150</f>
        <v>3000</v>
      </c>
      <c r="G149" s="33">
        <f>G150</f>
        <v>3000</v>
      </c>
      <c r="H149" s="31">
        <f t="shared" si="6"/>
        <v>0</v>
      </c>
    </row>
    <row r="150" spans="1:8" s="43" customFormat="1" ht="12.75">
      <c r="A150" s="43">
        <v>11</v>
      </c>
      <c r="D150" s="52" t="s">
        <v>28</v>
      </c>
      <c r="E150" s="53" t="s">
        <v>29</v>
      </c>
      <c r="F150" s="24">
        <v>3000</v>
      </c>
      <c r="G150" s="24">
        <v>3000</v>
      </c>
      <c r="H150" s="12">
        <f t="shared" si="6"/>
        <v>0</v>
      </c>
    </row>
    <row r="151" spans="1:8" s="43" customFormat="1" ht="12.75">
      <c r="A151" s="49"/>
      <c r="B151" s="49"/>
      <c r="C151" s="49"/>
      <c r="D151" s="62" t="s">
        <v>47</v>
      </c>
      <c r="E151" s="63"/>
      <c r="F151" s="33">
        <f>F152</f>
        <v>30000</v>
      </c>
      <c r="G151" s="33">
        <f>G152</f>
        <v>0</v>
      </c>
      <c r="H151" s="31">
        <f t="shared" si="6"/>
        <v>-30000</v>
      </c>
    </row>
    <row r="152" spans="1:8" s="43" customFormat="1" ht="12.75">
      <c r="A152" s="43">
        <v>11</v>
      </c>
      <c r="D152" s="52">
        <v>381</v>
      </c>
      <c r="E152" s="53" t="s">
        <v>29</v>
      </c>
      <c r="F152" s="24">
        <v>30000</v>
      </c>
      <c r="G152" s="24">
        <v>0</v>
      </c>
      <c r="H152" s="12">
        <f t="shared" si="6"/>
        <v>-30000</v>
      </c>
    </row>
    <row r="153" spans="1:8" s="43" customFormat="1" ht="12.75">
      <c r="A153" s="49"/>
      <c r="B153" s="49"/>
      <c r="C153" s="49"/>
      <c r="D153" s="62" t="s">
        <v>48</v>
      </c>
      <c r="E153" s="63"/>
      <c r="F153" s="33">
        <f>F154</f>
        <v>7000</v>
      </c>
      <c r="G153" s="33">
        <f>G154</f>
        <v>13000</v>
      </c>
      <c r="H153" s="31">
        <f t="shared" si="6"/>
        <v>6000</v>
      </c>
    </row>
    <row r="154" spans="1:8" s="43" customFormat="1" ht="12.75">
      <c r="A154" s="43">
        <v>11</v>
      </c>
      <c r="D154" s="52" t="s">
        <v>28</v>
      </c>
      <c r="E154" s="53" t="s">
        <v>29</v>
      </c>
      <c r="F154" s="24">
        <v>7000</v>
      </c>
      <c r="G154" s="24">
        <v>13000</v>
      </c>
      <c r="H154" s="12">
        <f t="shared" si="6"/>
        <v>6000</v>
      </c>
    </row>
    <row r="155" spans="1:8" s="43" customFormat="1" ht="12.75">
      <c r="A155" s="49"/>
      <c r="B155" s="49"/>
      <c r="C155" s="49"/>
      <c r="D155" s="62" t="s">
        <v>69</v>
      </c>
      <c r="E155" s="63" t="s">
        <v>122</v>
      </c>
      <c r="F155" s="33">
        <f>F156</f>
        <v>5000</v>
      </c>
      <c r="G155" s="33">
        <f>G156</f>
        <v>0</v>
      </c>
      <c r="H155" s="31">
        <f t="shared" si="6"/>
        <v>-5000</v>
      </c>
    </row>
    <row r="156" spans="1:8" s="43" customFormat="1" ht="12.75">
      <c r="A156" s="43">
        <v>11</v>
      </c>
      <c r="D156" s="52" t="s">
        <v>28</v>
      </c>
      <c r="E156" s="53" t="s">
        <v>29</v>
      </c>
      <c r="F156" s="24">
        <v>5000</v>
      </c>
      <c r="G156" s="24">
        <v>0</v>
      </c>
      <c r="H156" s="12">
        <f>G156</f>
        <v>0</v>
      </c>
    </row>
    <row r="157" spans="1:8" s="43" customFormat="1" ht="12.75">
      <c r="A157" s="61" t="s">
        <v>41</v>
      </c>
      <c r="B157" s="61"/>
      <c r="C157" s="61"/>
      <c r="D157" s="48"/>
      <c r="E157" s="48"/>
      <c r="F157" s="11"/>
      <c r="G157" s="11"/>
      <c r="H157" s="12">
        <f t="shared" si="6"/>
        <v>0</v>
      </c>
    </row>
    <row r="158" spans="1:8" s="43" customFormat="1" ht="12.75">
      <c r="A158" s="46"/>
      <c r="B158" s="46" t="s">
        <v>2</v>
      </c>
      <c r="C158" s="46"/>
      <c r="D158" s="46"/>
      <c r="E158" s="46"/>
      <c r="F158" s="21">
        <f>F159+F165+F180+F186+F194</f>
        <v>2785000</v>
      </c>
      <c r="G158" s="21">
        <f>G159+G165+G180+G186+G194</f>
        <v>1908311</v>
      </c>
      <c r="H158" s="29">
        <f t="shared" si="6"/>
        <v>-876689</v>
      </c>
    </row>
    <row r="159" spans="1:14" s="43" customFormat="1" ht="12.75">
      <c r="A159" s="61"/>
      <c r="B159" s="61"/>
      <c r="C159" s="61" t="s">
        <v>83</v>
      </c>
      <c r="D159" s="48"/>
      <c r="E159" s="48"/>
      <c r="F159" s="11">
        <f>F160+F162</f>
        <v>220000</v>
      </c>
      <c r="G159" s="11">
        <f>G160+G162</f>
        <v>0</v>
      </c>
      <c r="H159" s="30">
        <f>G159-F159</f>
        <v>-220000</v>
      </c>
      <c r="N159" s="85"/>
    </row>
    <row r="160" spans="1:8" s="43" customFormat="1" ht="12.75">
      <c r="A160" s="49"/>
      <c r="B160" s="49"/>
      <c r="C160" s="49"/>
      <c r="D160" s="62" t="s">
        <v>84</v>
      </c>
      <c r="E160" s="63"/>
      <c r="F160" s="33">
        <f>F161</f>
        <v>20000</v>
      </c>
      <c r="G160" s="33">
        <f>G161</f>
        <v>0</v>
      </c>
      <c r="H160" s="31">
        <f t="shared" si="6"/>
        <v>-20000</v>
      </c>
    </row>
    <row r="161" spans="1:8" s="43" customFormat="1" ht="38.25">
      <c r="A161" s="43">
        <v>11.42</v>
      </c>
      <c r="B161" s="43">
        <v>42</v>
      </c>
      <c r="D161" s="64" t="s">
        <v>30</v>
      </c>
      <c r="E161" s="65" t="s">
        <v>80</v>
      </c>
      <c r="F161" s="26">
        <v>20000</v>
      </c>
      <c r="G161" s="26">
        <v>0</v>
      </c>
      <c r="H161" s="86">
        <f t="shared" si="6"/>
        <v>-20000</v>
      </c>
    </row>
    <row r="162" spans="1:8" s="43" customFormat="1" ht="12.75">
      <c r="A162" s="49"/>
      <c r="B162" s="49"/>
      <c r="C162" s="49"/>
      <c r="D162" s="62" t="s">
        <v>81</v>
      </c>
      <c r="E162" s="62"/>
      <c r="F162" s="33">
        <f>F163+F164</f>
        <v>200000</v>
      </c>
      <c r="G162" s="33">
        <f>G163+G164</f>
        <v>0</v>
      </c>
      <c r="H162" s="31">
        <f t="shared" si="6"/>
        <v>-200000</v>
      </c>
    </row>
    <row r="163" spans="1:8" s="43" customFormat="1" ht="12.75">
      <c r="A163" s="66">
        <v>42</v>
      </c>
      <c r="B163" s="43" t="s">
        <v>90</v>
      </c>
      <c r="D163" s="52">
        <v>426</v>
      </c>
      <c r="E163" s="53" t="s">
        <v>82</v>
      </c>
      <c r="F163" s="22">
        <v>200000</v>
      </c>
      <c r="G163" s="22">
        <v>0</v>
      </c>
      <c r="H163" s="12">
        <f t="shared" si="6"/>
        <v>-200000</v>
      </c>
    </row>
    <row r="164" spans="1:8" s="43" customFormat="1" ht="12.75">
      <c r="A164" s="66">
        <v>42</v>
      </c>
      <c r="D164" s="52">
        <v>421</v>
      </c>
      <c r="E164" s="53" t="s">
        <v>33</v>
      </c>
      <c r="F164" s="22">
        <v>0</v>
      </c>
      <c r="G164" s="22">
        <v>0</v>
      </c>
      <c r="H164" s="12">
        <f t="shared" si="6"/>
        <v>0</v>
      </c>
    </row>
    <row r="165" spans="1:8" s="43" customFormat="1" ht="12.75">
      <c r="A165" s="61"/>
      <c r="B165" s="61"/>
      <c r="C165" s="61" t="s">
        <v>85</v>
      </c>
      <c r="D165" s="48"/>
      <c r="E165" s="48"/>
      <c r="F165" s="11">
        <f>F166+F171+F175</f>
        <v>330000</v>
      </c>
      <c r="G165" s="11">
        <f>G166+G171+G175</f>
        <v>128567</v>
      </c>
      <c r="H165" s="30">
        <f t="shared" si="6"/>
        <v>-201433</v>
      </c>
    </row>
    <row r="166" spans="1:8" s="43" customFormat="1" ht="12.75">
      <c r="A166" s="49"/>
      <c r="B166" s="49"/>
      <c r="C166" s="49"/>
      <c r="D166" s="62" t="s">
        <v>86</v>
      </c>
      <c r="E166" s="62"/>
      <c r="F166" s="33">
        <f>SUM(F167:F170)</f>
        <v>100000</v>
      </c>
      <c r="G166" s="33">
        <f>SUM(G167:G170)</f>
        <v>88567</v>
      </c>
      <c r="H166" s="31">
        <f t="shared" si="6"/>
        <v>-11433</v>
      </c>
    </row>
    <row r="167" spans="1:8" s="43" customFormat="1" ht="12.75">
      <c r="A167" s="66">
        <v>11</v>
      </c>
      <c r="B167" s="43" t="s">
        <v>87</v>
      </c>
      <c r="C167" s="45"/>
      <c r="D167" s="52">
        <v>322</v>
      </c>
      <c r="E167" s="53" t="s">
        <v>18</v>
      </c>
      <c r="F167" s="15">
        <v>10000</v>
      </c>
      <c r="G167" s="15">
        <v>29717</v>
      </c>
      <c r="H167" s="12">
        <f t="shared" si="6"/>
        <v>19717</v>
      </c>
    </row>
    <row r="168" spans="1:8" s="43" customFormat="1" ht="12.75">
      <c r="A168" s="66">
        <v>11</v>
      </c>
      <c r="B168" s="43" t="s">
        <v>87</v>
      </c>
      <c r="C168" s="45"/>
      <c r="D168" s="52">
        <v>323</v>
      </c>
      <c r="E168" s="53" t="s">
        <v>141</v>
      </c>
      <c r="F168" s="15">
        <v>5000</v>
      </c>
      <c r="G168" s="15">
        <v>17000</v>
      </c>
      <c r="H168" s="12">
        <f t="shared" si="6"/>
        <v>12000</v>
      </c>
    </row>
    <row r="169" spans="1:8" s="43" customFormat="1" ht="12.75">
      <c r="A169" s="66">
        <v>11</v>
      </c>
      <c r="B169" s="43" t="s">
        <v>73</v>
      </c>
      <c r="C169" s="45"/>
      <c r="D169" s="52" t="s">
        <v>32</v>
      </c>
      <c r="E169" s="53" t="s">
        <v>33</v>
      </c>
      <c r="F169" s="15">
        <v>85000</v>
      </c>
      <c r="G169" s="15">
        <v>0</v>
      </c>
      <c r="H169" s="12">
        <f t="shared" si="6"/>
        <v>-85000</v>
      </c>
    </row>
    <row r="170" spans="1:8" s="43" customFormat="1" ht="12.75">
      <c r="A170" s="66">
        <v>11</v>
      </c>
      <c r="B170" s="43">
        <v>42</v>
      </c>
      <c r="C170" s="45"/>
      <c r="D170" s="52">
        <v>422</v>
      </c>
      <c r="E170" s="53" t="s">
        <v>26</v>
      </c>
      <c r="F170" s="15">
        <v>0</v>
      </c>
      <c r="G170" s="15">
        <v>41850</v>
      </c>
      <c r="H170" s="12">
        <f t="shared" si="6"/>
        <v>41850</v>
      </c>
    </row>
    <row r="171" spans="1:8" s="43" customFormat="1" ht="12.75">
      <c r="A171" s="49"/>
      <c r="B171" s="49"/>
      <c r="C171" s="49"/>
      <c r="D171" s="62" t="s">
        <v>88</v>
      </c>
      <c r="E171" s="62"/>
      <c r="F171" s="33">
        <f>SUM(F172:F174)</f>
        <v>200000</v>
      </c>
      <c r="G171" s="33">
        <f>SUM(G172:G174)</f>
        <v>5400</v>
      </c>
      <c r="H171" s="31">
        <f t="shared" si="6"/>
        <v>-194600</v>
      </c>
    </row>
    <row r="172" spans="1:8" s="43" customFormat="1" ht="12.75">
      <c r="A172" s="66">
        <v>11</v>
      </c>
      <c r="C172" s="45"/>
      <c r="D172" s="52">
        <v>411</v>
      </c>
      <c r="E172" s="53" t="s">
        <v>89</v>
      </c>
      <c r="F172" s="15">
        <v>100000</v>
      </c>
      <c r="G172" s="15">
        <v>0</v>
      </c>
      <c r="H172" s="12">
        <f t="shared" si="6"/>
        <v>-100000</v>
      </c>
    </row>
    <row r="173" spans="1:8" s="43" customFormat="1" ht="12.75">
      <c r="A173" s="66" t="s">
        <v>63</v>
      </c>
      <c r="C173" s="45"/>
      <c r="D173" s="52" t="s">
        <v>32</v>
      </c>
      <c r="E173" s="53" t="s">
        <v>33</v>
      </c>
      <c r="F173" s="15">
        <v>100000</v>
      </c>
      <c r="G173" s="15">
        <v>0</v>
      </c>
      <c r="H173" s="12">
        <f t="shared" si="6"/>
        <v>-100000</v>
      </c>
    </row>
    <row r="174" spans="1:8" s="43" customFormat="1" ht="12.75">
      <c r="A174" s="66">
        <v>11</v>
      </c>
      <c r="C174" s="45"/>
      <c r="D174" s="52">
        <v>426</v>
      </c>
      <c r="E174" s="53" t="s">
        <v>82</v>
      </c>
      <c r="F174" s="15">
        <v>0</v>
      </c>
      <c r="G174" s="15">
        <v>5400</v>
      </c>
      <c r="H174" s="12">
        <f t="shared" si="6"/>
        <v>5400</v>
      </c>
    </row>
    <row r="175" spans="1:8" s="43" customFormat="1" ht="12.75">
      <c r="A175" s="49"/>
      <c r="B175" s="49"/>
      <c r="C175" s="49"/>
      <c r="D175" s="67" t="s">
        <v>132</v>
      </c>
      <c r="E175" s="67"/>
      <c r="F175" s="32">
        <f>SUM(F176:F178)</f>
        <v>30000</v>
      </c>
      <c r="G175" s="32">
        <f>SUM(G176:G178)</f>
        <v>34600</v>
      </c>
      <c r="H175" s="31">
        <f t="shared" si="6"/>
        <v>4600</v>
      </c>
    </row>
    <row r="176" spans="1:8" s="45" customFormat="1" ht="12.75">
      <c r="A176" s="68">
        <v>11</v>
      </c>
      <c r="B176" s="45">
        <v>42</v>
      </c>
      <c r="D176" s="52">
        <v>322</v>
      </c>
      <c r="E176" s="53" t="s">
        <v>18</v>
      </c>
      <c r="F176" s="37">
        <v>30000</v>
      </c>
      <c r="G176" s="37">
        <v>34600</v>
      </c>
      <c r="H176" s="12">
        <f t="shared" si="6"/>
        <v>4600</v>
      </c>
    </row>
    <row r="177" spans="1:8" s="45" customFormat="1" ht="12.75">
      <c r="A177" s="68">
        <v>11</v>
      </c>
      <c r="D177" s="52">
        <v>421</v>
      </c>
      <c r="E177" s="53" t="s">
        <v>33</v>
      </c>
      <c r="F177" s="37">
        <v>0</v>
      </c>
      <c r="G177" s="37">
        <v>0</v>
      </c>
      <c r="H177" s="12">
        <f>G177-F177</f>
        <v>0</v>
      </c>
    </row>
    <row r="178" spans="1:8" s="45" customFormat="1" ht="12.75">
      <c r="A178" s="68">
        <v>11</v>
      </c>
      <c r="B178" s="45">
        <v>42</v>
      </c>
      <c r="D178" s="52">
        <v>426</v>
      </c>
      <c r="E178" s="53" t="s">
        <v>82</v>
      </c>
      <c r="F178" s="37">
        <v>0</v>
      </c>
      <c r="G178" s="37">
        <v>0</v>
      </c>
      <c r="H178" s="12">
        <f>G178-F178</f>
        <v>0</v>
      </c>
    </row>
    <row r="179" spans="1:8" s="43" customFormat="1" ht="12.75">
      <c r="A179" s="61"/>
      <c r="B179" s="61"/>
      <c r="C179" s="61" t="s">
        <v>91</v>
      </c>
      <c r="D179" s="69"/>
      <c r="E179" s="69"/>
      <c r="F179" s="11">
        <f>F181+F183</f>
        <v>600000</v>
      </c>
      <c r="G179" s="11">
        <f>G181+G183</f>
        <v>688000</v>
      </c>
      <c r="H179" s="30">
        <f>G179-F179</f>
        <v>88000</v>
      </c>
    </row>
    <row r="180" spans="1:8" s="43" customFormat="1" ht="15" customHeight="1">
      <c r="A180" s="61"/>
      <c r="B180" s="61"/>
      <c r="C180" s="70" t="s">
        <v>91</v>
      </c>
      <c r="D180" s="69"/>
      <c r="E180" s="48"/>
      <c r="F180" s="11">
        <f>F181+F183</f>
        <v>600000</v>
      </c>
      <c r="G180" s="11">
        <f>G181+G183</f>
        <v>688000</v>
      </c>
      <c r="H180" s="30">
        <f aca="true" t="shared" si="7" ref="H180:H269">G180-F180</f>
        <v>88000</v>
      </c>
    </row>
    <row r="181" spans="1:8" s="43" customFormat="1" ht="12.75">
      <c r="A181" s="49"/>
      <c r="B181" s="49"/>
      <c r="C181" s="49"/>
      <c r="D181" s="62" t="s">
        <v>50</v>
      </c>
      <c r="E181" s="62"/>
      <c r="F181" s="33">
        <f>F182</f>
        <v>100000</v>
      </c>
      <c r="G181" s="33">
        <f>G182</f>
        <v>171000</v>
      </c>
      <c r="H181" s="31">
        <f>G181-F181</f>
        <v>71000</v>
      </c>
    </row>
    <row r="182" spans="1:8" s="45" customFormat="1" ht="12.75">
      <c r="A182" s="43" t="s">
        <v>55</v>
      </c>
      <c r="B182" s="43"/>
      <c r="C182" s="43"/>
      <c r="D182" s="52" t="s">
        <v>19</v>
      </c>
      <c r="E182" s="53" t="s">
        <v>20</v>
      </c>
      <c r="F182" s="23">
        <v>100000</v>
      </c>
      <c r="G182" s="23">
        <v>171000</v>
      </c>
      <c r="H182" s="12">
        <f t="shared" si="7"/>
        <v>71000</v>
      </c>
    </row>
    <row r="183" spans="1:8" s="43" customFormat="1" ht="12.75">
      <c r="A183" s="49"/>
      <c r="B183" s="49"/>
      <c r="C183" s="49"/>
      <c r="D183" s="62" t="s">
        <v>92</v>
      </c>
      <c r="E183" s="62"/>
      <c r="F183" s="33">
        <f>SUM(F184:F185)</f>
        <v>500000</v>
      </c>
      <c r="G183" s="33">
        <f>SUM(G184:G185)</f>
        <v>517000</v>
      </c>
      <c r="H183" s="31">
        <f t="shared" si="7"/>
        <v>17000</v>
      </c>
    </row>
    <row r="184" spans="1:8" s="43" customFormat="1" ht="12.75">
      <c r="A184" s="43">
        <v>42</v>
      </c>
      <c r="B184" s="43">
        <v>53</v>
      </c>
      <c r="D184" s="52">
        <v>421</v>
      </c>
      <c r="E184" s="53" t="s">
        <v>33</v>
      </c>
      <c r="F184" s="24">
        <v>500000</v>
      </c>
      <c r="G184" s="15">
        <v>515000</v>
      </c>
      <c r="H184" s="12">
        <f t="shared" si="7"/>
        <v>15000</v>
      </c>
    </row>
    <row r="185" spans="1:8" s="45" customFormat="1" ht="12.75">
      <c r="A185" s="43">
        <v>11</v>
      </c>
      <c r="B185" s="43">
        <v>53</v>
      </c>
      <c r="C185" s="43"/>
      <c r="D185" s="52">
        <v>426</v>
      </c>
      <c r="E185" s="53" t="s">
        <v>82</v>
      </c>
      <c r="F185" s="23">
        <v>0</v>
      </c>
      <c r="G185" s="23">
        <v>2000</v>
      </c>
      <c r="H185" s="12">
        <f>G185-F185</f>
        <v>2000</v>
      </c>
    </row>
    <row r="186" spans="1:8" s="43" customFormat="1" ht="12.75">
      <c r="A186" s="61"/>
      <c r="B186" s="61"/>
      <c r="C186" s="61" t="s">
        <v>93</v>
      </c>
      <c r="D186" s="69"/>
      <c r="E186" s="69"/>
      <c r="F186" s="11">
        <f>F187+F190</f>
        <v>1585000</v>
      </c>
      <c r="G186" s="11">
        <f>G187+G190</f>
        <v>1081244</v>
      </c>
      <c r="H186" s="30">
        <f t="shared" si="7"/>
        <v>-503756</v>
      </c>
    </row>
    <row r="187" spans="1:8" s="45" customFormat="1" ht="12.75">
      <c r="A187" s="49"/>
      <c r="B187" s="49"/>
      <c r="C187" s="49"/>
      <c r="D187" s="62" t="s">
        <v>51</v>
      </c>
      <c r="E187" s="62"/>
      <c r="F187" s="33">
        <f>SUM(F188:F189)</f>
        <v>85000</v>
      </c>
      <c r="G187" s="33">
        <f>SUM(G188:G189)</f>
        <v>81244</v>
      </c>
      <c r="H187" s="31">
        <f t="shared" si="7"/>
        <v>-3756</v>
      </c>
    </row>
    <row r="188" spans="1:8" s="43" customFormat="1" ht="12.75">
      <c r="A188" s="45">
        <v>11</v>
      </c>
      <c r="B188" s="45" t="s">
        <v>87</v>
      </c>
      <c r="C188" s="45"/>
      <c r="D188" s="52" t="s">
        <v>17</v>
      </c>
      <c r="E188" s="53" t="s">
        <v>18</v>
      </c>
      <c r="F188" s="15">
        <v>5000</v>
      </c>
      <c r="G188" s="15">
        <v>1000</v>
      </c>
      <c r="H188" s="12">
        <f t="shared" si="7"/>
        <v>-4000</v>
      </c>
    </row>
    <row r="189" spans="1:8" s="43" customFormat="1" ht="12.75">
      <c r="A189" s="43">
        <v>11</v>
      </c>
      <c r="B189" s="43" t="s">
        <v>87</v>
      </c>
      <c r="D189" s="52" t="s">
        <v>19</v>
      </c>
      <c r="E189" s="53" t="s">
        <v>20</v>
      </c>
      <c r="F189" s="25">
        <v>80000</v>
      </c>
      <c r="G189" s="25">
        <v>80244</v>
      </c>
      <c r="H189" s="12">
        <f t="shared" si="7"/>
        <v>244</v>
      </c>
    </row>
    <row r="190" spans="1:8" s="45" customFormat="1" ht="12.75">
      <c r="A190" s="49"/>
      <c r="B190" s="49"/>
      <c r="C190" s="49"/>
      <c r="D190" s="62" t="s">
        <v>94</v>
      </c>
      <c r="E190" s="62"/>
      <c r="F190" s="33">
        <f>SUM(F191:F193)</f>
        <v>1500000</v>
      </c>
      <c r="G190" s="33">
        <f>SUM(G191:G193)</f>
        <v>1000000</v>
      </c>
      <c r="H190" s="31">
        <f>G190-F190</f>
        <v>-500000</v>
      </c>
    </row>
    <row r="191" spans="1:8" s="45" customFormat="1" ht="12.75">
      <c r="A191" s="45">
        <v>11</v>
      </c>
      <c r="B191" s="45" t="s">
        <v>87</v>
      </c>
      <c r="D191" s="52">
        <v>421</v>
      </c>
      <c r="E191" s="53" t="s">
        <v>33</v>
      </c>
      <c r="F191" s="15">
        <v>1500000</v>
      </c>
      <c r="G191" s="15">
        <v>1000000</v>
      </c>
      <c r="H191" s="12">
        <f t="shared" si="7"/>
        <v>-500000</v>
      </c>
    </row>
    <row r="192" spans="1:8" s="45" customFormat="1" ht="12.75">
      <c r="A192" s="45">
        <v>11</v>
      </c>
      <c r="B192" s="45" t="s">
        <v>73</v>
      </c>
      <c r="D192" s="52">
        <v>426</v>
      </c>
      <c r="E192" s="53" t="s">
        <v>82</v>
      </c>
      <c r="F192" s="15">
        <v>0</v>
      </c>
      <c r="G192" s="15">
        <v>0</v>
      </c>
      <c r="H192" s="12">
        <f t="shared" si="7"/>
        <v>0</v>
      </c>
    </row>
    <row r="193" spans="1:8" s="43" customFormat="1" ht="12.75">
      <c r="A193" s="45">
        <v>11</v>
      </c>
      <c r="B193" s="45"/>
      <c r="C193" s="45"/>
      <c r="D193" s="52">
        <v>411</v>
      </c>
      <c r="E193" s="53" t="s">
        <v>120</v>
      </c>
      <c r="F193" s="15">
        <v>0</v>
      </c>
      <c r="G193" s="15">
        <v>0</v>
      </c>
      <c r="H193" s="12"/>
    </row>
    <row r="194" spans="1:8" s="43" customFormat="1" ht="12.75">
      <c r="A194" s="61"/>
      <c r="B194" s="61"/>
      <c r="C194" s="61" t="s">
        <v>95</v>
      </c>
      <c r="D194" s="69"/>
      <c r="E194" s="69"/>
      <c r="F194" s="11">
        <f>F195</f>
        <v>50000</v>
      </c>
      <c r="G194" s="11">
        <f>G195</f>
        <v>10500</v>
      </c>
      <c r="H194" s="30">
        <f t="shared" si="7"/>
        <v>-39500</v>
      </c>
    </row>
    <row r="195" spans="1:8" s="43" customFormat="1" ht="12.75">
      <c r="A195" s="49"/>
      <c r="B195" s="49"/>
      <c r="C195" s="49"/>
      <c r="D195" s="62" t="s">
        <v>96</v>
      </c>
      <c r="E195" s="62"/>
      <c r="F195" s="33">
        <f>F198</f>
        <v>50000</v>
      </c>
      <c r="G195" s="33">
        <f>SUM(G196:G198)</f>
        <v>10500</v>
      </c>
      <c r="H195" s="31">
        <f t="shared" si="7"/>
        <v>-39500</v>
      </c>
    </row>
    <row r="196" spans="1:8" s="45" customFormat="1" ht="12.75">
      <c r="A196" s="45">
        <v>11</v>
      </c>
      <c r="D196" s="52" t="s">
        <v>17</v>
      </c>
      <c r="E196" s="53" t="s">
        <v>18</v>
      </c>
      <c r="F196" s="15">
        <v>0</v>
      </c>
      <c r="G196" s="15">
        <v>5000</v>
      </c>
      <c r="H196" s="12">
        <f t="shared" si="7"/>
        <v>5000</v>
      </c>
    </row>
    <row r="197" spans="1:8" s="45" customFormat="1" ht="12.75">
      <c r="A197" s="45">
        <v>11</v>
      </c>
      <c r="D197" s="52">
        <v>323</v>
      </c>
      <c r="E197" s="53" t="s">
        <v>20</v>
      </c>
      <c r="F197" s="15">
        <v>0</v>
      </c>
      <c r="G197" s="15">
        <v>5500</v>
      </c>
      <c r="H197" s="12">
        <f t="shared" si="7"/>
        <v>5500</v>
      </c>
    </row>
    <row r="198" spans="1:8" s="43" customFormat="1" ht="12.75">
      <c r="A198" s="66">
        <v>11</v>
      </c>
      <c r="B198" s="43" t="s">
        <v>87</v>
      </c>
      <c r="C198" s="45"/>
      <c r="D198" s="52" t="s">
        <v>32</v>
      </c>
      <c r="E198" s="53" t="s">
        <v>33</v>
      </c>
      <c r="F198" s="15">
        <v>50000</v>
      </c>
      <c r="G198" s="15">
        <v>0</v>
      </c>
      <c r="H198" s="12">
        <f t="shared" si="7"/>
        <v>-50000</v>
      </c>
    </row>
    <row r="199" spans="1:8" s="43" customFormat="1" ht="12.75">
      <c r="A199" s="46"/>
      <c r="B199" s="46" t="s">
        <v>3</v>
      </c>
      <c r="C199" s="46"/>
      <c r="D199" s="46"/>
      <c r="E199" s="46"/>
      <c r="F199" s="21">
        <f>F200</f>
        <v>1560000</v>
      </c>
      <c r="G199" s="21">
        <f>G200</f>
        <v>396018</v>
      </c>
      <c r="H199" s="29">
        <f t="shared" si="7"/>
        <v>-1163982</v>
      </c>
    </row>
    <row r="200" spans="1:8" s="43" customFormat="1" ht="12.75">
      <c r="A200" s="61"/>
      <c r="B200" s="61"/>
      <c r="C200" s="70" t="s">
        <v>97</v>
      </c>
      <c r="D200" s="69"/>
      <c r="E200" s="48"/>
      <c r="F200" s="11">
        <f>F201+F203+F206+F208</f>
        <v>1560000</v>
      </c>
      <c r="G200" s="11">
        <f>G201+G203+G206+G208</f>
        <v>396018</v>
      </c>
      <c r="H200" s="30">
        <f t="shared" si="7"/>
        <v>-1163982</v>
      </c>
    </row>
    <row r="201" spans="1:8" s="43" customFormat="1" ht="12.75">
      <c r="A201" s="49"/>
      <c r="B201" s="49"/>
      <c r="C201" s="49"/>
      <c r="D201" s="62" t="s">
        <v>98</v>
      </c>
      <c r="E201" s="62"/>
      <c r="F201" s="33">
        <f>F202</f>
        <v>300000</v>
      </c>
      <c r="G201" s="33">
        <f>G202</f>
        <v>0</v>
      </c>
      <c r="H201" s="31">
        <f t="shared" si="7"/>
        <v>-300000</v>
      </c>
    </row>
    <row r="202" spans="1:8" s="45" customFormat="1" ht="12.75">
      <c r="A202" s="45" t="s">
        <v>99</v>
      </c>
      <c r="D202" s="52">
        <v>426</v>
      </c>
      <c r="E202" s="53" t="s">
        <v>82</v>
      </c>
      <c r="F202" s="38">
        <v>300000</v>
      </c>
      <c r="G202" s="38">
        <v>0</v>
      </c>
      <c r="H202" s="12">
        <f t="shared" si="7"/>
        <v>-300000</v>
      </c>
    </row>
    <row r="203" spans="1:8" s="43" customFormat="1" ht="12.75">
      <c r="A203" s="49"/>
      <c r="B203" s="49"/>
      <c r="C203" s="49"/>
      <c r="D203" s="62" t="s">
        <v>100</v>
      </c>
      <c r="E203" s="62"/>
      <c r="F203" s="33">
        <f>F204+F205</f>
        <v>250000</v>
      </c>
      <c r="G203" s="33">
        <f>G204+G205</f>
        <v>225800</v>
      </c>
      <c r="H203" s="31">
        <f t="shared" si="7"/>
        <v>-24200</v>
      </c>
    </row>
    <row r="204" spans="1:8" s="43" customFormat="1" ht="12.75">
      <c r="A204" s="43" t="s">
        <v>55</v>
      </c>
      <c r="D204" s="52" t="s">
        <v>17</v>
      </c>
      <c r="E204" s="53" t="s">
        <v>18</v>
      </c>
      <c r="F204" s="25">
        <v>200000</v>
      </c>
      <c r="G204" s="25">
        <v>120000</v>
      </c>
      <c r="H204" s="12">
        <f t="shared" si="7"/>
        <v>-80000</v>
      </c>
    </row>
    <row r="205" spans="1:8" s="43" customFormat="1" ht="12.75">
      <c r="A205" s="43" t="s">
        <v>55</v>
      </c>
      <c r="D205" s="52">
        <v>323</v>
      </c>
      <c r="E205" s="53" t="s">
        <v>20</v>
      </c>
      <c r="F205" s="25">
        <v>50000</v>
      </c>
      <c r="G205" s="25">
        <v>105800</v>
      </c>
      <c r="H205" s="12">
        <f t="shared" si="7"/>
        <v>55800</v>
      </c>
    </row>
    <row r="206" spans="1:8" s="43" customFormat="1" ht="12.75">
      <c r="A206" s="49"/>
      <c r="B206" s="49"/>
      <c r="C206" s="49"/>
      <c r="D206" s="62" t="s">
        <v>52</v>
      </c>
      <c r="E206" s="62"/>
      <c r="F206" s="33">
        <f>F207</f>
        <v>1000000</v>
      </c>
      <c r="G206" s="33">
        <f>SUM(G207:G207)</f>
        <v>168273</v>
      </c>
      <c r="H206" s="31">
        <f t="shared" si="7"/>
        <v>-831727</v>
      </c>
    </row>
    <row r="207" spans="1:8" s="43" customFormat="1" ht="12.75">
      <c r="A207" s="66" t="s">
        <v>74</v>
      </c>
      <c r="D207" s="52" t="s">
        <v>32</v>
      </c>
      <c r="E207" s="53" t="s">
        <v>33</v>
      </c>
      <c r="F207" s="23">
        <v>1000000</v>
      </c>
      <c r="G207" s="23">
        <v>168273</v>
      </c>
      <c r="H207" s="12">
        <f t="shared" si="7"/>
        <v>-831727</v>
      </c>
    </row>
    <row r="208" spans="1:8" s="43" customFormat="1" ht="12.75">
      <c r="A208" s="49"/>
      <c r="B208" s="49"/>
      <c r="C208" s="49"/>
      <c r="D208" s="73" t="s">
        <v>101</v>
      </c>
      <c r="E208" s="73"/>
      <c r="F208" s="34">
        <f>F209</f>
        <v>10000</v>
      </c>
      <c r="G208" s="34">
        <f>G209</f>
        <v>1945</v>
      </c>
      <c r="H208" s="31">
        <f t="shared" si="7"/>
        <v>-8055</v>
      </c>
    </row>
    <row r="209" spans="1:8" s="43" customFormat="1" ht="12.75">
      <c r="A209" s="43" t="s">
        <v>75</v>
      </c>
      <c r="D209" s="52">
        <v>323</v>
      </c>
      <c r="E209" s="53" t="s">
        <v>20</v>
      </c>
      <c r="F209" s="25">
        <v>10000</v>
      </c>
      <c r="G209" s="25">
        <v>1945</v>
      </c>
      <c r="H209" s="12">
        <f t="shared" si="7"/>
        <v>-8055</v>
      </c>
    </row>
    <row r="210" spans="1:8" s="43" customFormat="1" ht="12.75">
      <c r="A210" s="46"/>
      <c r="B210" s="46" t="s">
        <v>4</v>
      </c>
      <c r="C210" s="46"/>
      <c r="D210" s="46"/>
      <c r="E210" s="46"/>
      <c r="F210" s="21">
        <f>F211</f>
        <v>1342000</v>
      </c>
      <c r="G210" s="21">
        <f>G211</f>
        <v>1511746</v>
      </c>
      <c r="H210" s="29">
        <f t="shared" si="7"/>
        <v>169746</v>
      </c>
    </row>
    <row r="211" spans="1:8" s="43" customFormat="1" ht="12.75">
      <c r="A211" s="61"/>
      <c r="B211" s="61"/>
      <c r="C211" s="70" t="s">
        <v>102</v>
      </c>
      <c r="D211" s="69"/>
      <c r="E211" s="48"/>
      <c r="F211" s="11">
        <f>F212+F214+F216+F222+F226</f>
        <v>1342000</v>
      </c>
      <c r="G211" s="11">
        <f>G212+G214+G216+G222+G226</f>
        <v>1511746</v>
      </c>
      <c r="H211" s="30">
        <f>G211-F211</f>
        <v>169746</v>
      </c>
    </row>
    <row r="212" spans="1:8" s="43" customFormat="1" ht="12.75">
      <c r="A212" s="49"/>
      <c r="B212" s="49"/>
      <c r="C212" s="49"/>
      <c r="D212" s="62" t="s">
        <v>64</v>
      </c>
      <c r="E212" s="62"/>
      <c r="F212" s="33">
        <f>F213</f>
        <v>5000</v>
      </c>
      <c r="G212" s="33">
        <f>G213</f>
        <v>0</v>
      </c>
      <c r="H212" s="31">
        <f t="shared" si="7"/>
        <v>-5000</v>
      </c>
    </row>
    <row r="213" spans="1:8" s="43" customFormat="1" ht="12.75">
      <c r="A213" s="43" t="s">
        <v>55</v>
      </c>
      <c r="D213" s="52">
        <v>323</v>
      </c>
      <c r="E213" s="53" t="s">
        <v>20</v>
      </c>
      <c r="F213" s="24">
        <v>5000</v>
      </c>
      <c r="G213" s="24">
        <v>0</v>
      </c>
      <c r="H213" s="12">
        <f t="shared" si="7"/>
        <v>-5000</v>
      </c>
    </row>
    <row r="214" spans="1:8" s="43" customFormat="1" ht="12.75">
      <c r="A214" s="49"/>
      <c r="B214" s="49"/>
      <c r="C214" s="49"/>
      <c r="D214" s="62" t="s">
        <v>65</v>
      </c>
      <c r="E214" s="62"/>
      <c r="F214" s="33">
        <f>F215</f>
        <v>5000</v>
      </c>
      <c r="G214" s="33">
        <f>G215</f>
        <v>0</v>
      </c>
      <c r="H214" s="31">
        <f t="shared" si="7"/>
        <v>-5000</v>
      </c>
    </row>
    <row r="215" spans="1:8" s="43" customFormat="1" ht="12.75">
      <c r="A215" s="43" t="s">
        <v>55</v>
      </c>
      <c r="D215" s="52">
        <v>323</v>
      </c>
      <c r="E215" s="53" t="s">
        <v>20</v>
      </c>
      <c r="F215" s="25">
        <v>5000</v>
      </c>
      <c r="G215" s="25">
        <v>0</v>
      </c>
      <c r="H215" s="12">
        <f t="shared" si="7"/>
        <v>-5000</v>
      </c>
    </row>
    <row r="216" spans="1:8" s="43" customFormat="1" ht="12.75">
      <c r="A216" s="49"/>
      <c r="B216" s="49"/>
      <c r="C216" s="49"/>
      <c r="D216" s="62" t="s">
        <v>133</v>
      </c>
      <c r="E216" s="62"/>
      <c r="F216" s="33">
        <f>SUM(F217:F221)</f>
        <v>1262000</v>
      </c>
      <c r="G216" s="33">
        <f>SUM(G217:G221)</f>
        <v>1491070</v>
      </c>
      <c r="H216" s="31">
        <f t="shared" si="7"/>
        <v>229070</v>
      </c>
    </row>
    <row r="217" spans="1:8" s="43" customFormat="1" ht="12.75">
      <c r="A217" s="45">
        <v>42</v>
      </c>
      <c r="B217" s="45"/>
      <c r="C217" s="45"/>
      <c r="D217" s="72">
        <v>311</v>
      </c>
      <c r="E217" s="71" t="s">
        <v>131</v>
      </c>
      <c r="F217" s="15">
        <v>570000</v>
      </c>
      <c r="G217" s="15">
        <v>952194</v>
      </c>
      <c r="H217" s="12">
        <f t="shared" si="7"/>
        <v>382194</v>
      </c>
    </row>
    <row r="218" spans="1:8" s="43" customFormat="1" ht="12.75">
      <c r="A218" s="45">
        <v>42</v>
      </c>
      <c r="B218" s="45"/>
      <c r="C218" s="45"/>
      <c r="D218" s="72">
        <v>312</v>
      </c>
      <c r="E218" s="71" t="s">
        <v>12</v>
      </c>
      <c r="F218" s="15">
        <v>82000</v>
      </c>
      <c r="G218" s="15">
        <v>250</v>
      </c>
      <c r="H218" s="12">
        <f t="shared" si="7"/>
        <v>-81750</v>
      </c>
    </row>
    <row r="219" spans="1:8" s="43" customFormat="1" ht="12.75">
      <c r="A219" s="45">
        <v>42</v>
      </c>
      <c r="B219" s="45"/>
      <c r="C219" s="45"/>
      <c r="D219" s="72">
        <v>313</v>
      </c>
      <c r="E219" s="71" t="s">
        <v>14</v>
      </c>
      <c r="F219" s="15">
        <v>570000</v>
      </c>
      <c r="G219" s="15">
        <v>459207</v>
      </c>
      <c r="H219" s="12">
        <f t="shared" si="7"/>
        <v>-110793</v>
      </c>
    </row>
    <row r="220" spans="1:8" s="43" customFormat="1" ht="12.75">
      <c r="A220" s="45" t="s">
        <v>55</v>
      </c>
      <c r="B220" s="45"/>
      <c r="C220" s="45"/>
      <c r="D220" s="72">
        <v>322</v>
      </c>
      <c r="E220" s="53" t="s">
        <v>18</v>
      </c>
      <c r="F220" s="15">
        <v>0</v>
      </c>
      <c r="G220" s="15">
        <v>59394</v>
      </c>
      <c r="H220" s="12">
        <f t="shared" si="7"/>
        <v>59394</v>
      </c>
    </row>
    <row r="221" spans="1:8" s="43" customFormat="1" ht="12.75">
      <c r="A221" s="43" t="s">
        <v>55</v>
      </c>
      <c r="D221" s="52">
        <v>323</v>
      </c>
      <c r="E221" s="53" t="s">
        <v>20</v>
      </c>
      <c r="F221" s="25">
        <v>40000</v>
      </c>
      <c r="G221" s="25">
        <v>20025</v>
      </c>
      <c r="H221" s="12">
        <f t="shared" si="7"/>
        <v>-19975</v>
      </c>
    </row>
    <row r="222" spans="1:8" s="43" customFormat="1" ht="12.75">
      <c r="A222" s="49"/>
      <c r="B222" s="49"/>
      <c r="C222" s="49"/>
      <c r="D222" s="62" t="s">
        <v>134</v>
      </c>
      <c r="E222" s="62"/>
      <c r="F222" s="33">
        <f>SUM(F223:F225)</f>
        <v>30000</v>
      </c>
      <c r="G222" s="33">
        <f>SUM(G223:G225)</f>
        <v>0</v>
      </c>
      <c r="H222" s="31">
        <f t="shared" si="7"/>
        <v>-30000</v>
      </c>
    </row>
    <row r="223" spans="1:8" s="43" customFormat="1" ht="12.75">
      <c r="A223" s="74">
        <v>42</v>
      </c>
      <c r="B223" s="43">
        <v>53</v>
      </c>
      <c r="D223" s="52">
        <v>421</v>
      </c>
      <c r="E223" s="53" t="s">
        <v>33</v>
      </c>
      <c r="F223" s="25">
        <v>30000</v>
      </c>
      <c r="G223" s="25">
        <v>0</v>
      </c>
      <c r="H223" s="12">
        <f t="shared" si="7"/>
        <v>-30000</v>
      </c>
    </row>
    <row r="224" spans="1:8" s="43" customFormat="1" ht="12.75">
      <c r="A224" s="74">
        <v>42</v>
      </c>
      <c r="B224" s="43">
        <v>53</v>
      </c>
      <c r="D224" s="52">
        <v>422</v>
      </c>
      <c r="E224" s="53" t="s">
        <v>26</v>
      </c>
      <c r="F224" s="25">
        <v>0</v>
      </c>
      <c r="G224" s="25">
        <v>0</v>
      </c>
      <c r="H224" s="12">
        <f t="shared" si="7"/>
        <v>0</v>
      </c>
    </row>
    <row r="225" spans="1:8" s="43" customFormat="1" ht="12.75">
      <c r="A225" s="74">
        <v>11</v>
      </c>
      <c r="D225" s="52">
        <v>426</v>
      </c>
      <c r="E225" s="53" t="s">
        <v>82</v>
      </c>
      <c r="F225" s="25">
        <v>0</v>
      </c>
      <c r="G225" s="25">
        <v>0</v>
      </c>
      <c r="H225" s="12">
        <f t="shared" si="7"/>
        <v>0</v>
      </c>
    </row>
    <row r="226" spans="1:8" s="43" customFormat="1" ht="12.75">
      <c r="A226" s="49" t="s">
        <v>103</v>
      </c>
      <c r="B226" s="49"/>
      <c r="C226" s="49"/>
      <c r="D226" s="49" t="s">
        <v>104</v>
      </c>
      <c r="E226" s="49"/>
      <c r="F226" s="33">
        <f>SUM(F227:F230)</f>
        <v>40000</v>
      </c>
      <c r="G226" s="33">
        <f>SUM(G227:G230)</f>
        <v>20676</v>
      </c>
      <c r="H226" s="31">
        <f t="shared" si="7"/>
        <v>-19324</v>
      </c>
    </row>
    <row r="227" spans="1:8" s="45" customFormat="1" ht="12.75">
      <c r="A227" s="68">
        <v>11</v>
      </c>
      <c r="D227" s="75">
        <v>323</v>
      </c>
      <c r="E227" s="45" t="s">
        <v>20</v>
      </c>
      <c r="F227" s="15">
        <v>0</v>
      </c>
      <c r="G227" s="15">
        <v>7516</v>
      </c>
      <c r="H227" s="12">
        <f>G227-F227</f>
        <v>7516</v>
      </c>
    </row>
    <row r="228" spans="1:8" s="45" customFormat="1" ht="12.75">
      <c r="A228" s="68">
        <v>11</v>
      </c>
      <c r="D228" s="75">
        <v>329</v>
      </c>
      <c r="E228" s="45" t="s">
        <v>22</v>
      </c>
      <c r="F228" s="15">
        <v>0</v>
      </c>
      <c r="G228" s="15">
        <v>5960</v>
      </c>
      <c r="H228" s="12">
        <f>G228-F228</f>
        <v>5960</v>
      </c>
    </row>
    <row r="229" spans="1:8" s="45" customFormat="1" ht="38.25">
      <c r="A229" s="68">
        <v>11</v>
      </c>
      <c r="D229" s="75">
        <v>352</v>
      </c>
      <c r="E229" s="65" t="s">
        <v>80</v>
      </c>
      <c r="F229" s="15">
        <v>0</v>
      </c>
      <c r="G229" s="15">
        <v>7200</v>
      </c>
      <c r="H229" s="12">
        <f>G229-F229</f>
        <v>7200</v>
      </c>
    </row>
    <row r="230" spans="1:8" s="45" customFormat="1" ht="12.75">
      <c r="A230" s="68" t="s">
        <v>55</v>
      </c>
      <c r="D230" s="75">
        <v>423</v>
      </c>
      <c r="E230" s="45" t="s">
        <v>77</v>
      </c>
      <c r="F230" s="15">
        <v>40000</v>
      </c>
      <c r="G230" s="15">
        <v>0</v>
      </c>
      <c r="H230" s="12">
        <f>G230-F230</f>
        <v>-40000</v>
      </c>
    </row>
    <row r="231" spans="1:8" s="43" customFormat="1" ht="12.75">
      <c r="A231" s="46"/>
      <c r="B231" s="46" t="s">
        <v>5</v>
      </c>
      <c r="C231" s="46"/>
      <c r="D231" s="46"/>
      <c r="E231" s="46"/>
      <c r="F231" s="21">
        <f>F232+F241+F243+F250</f>
        <v>2995000</v>
      </c>
      <c r="G231" s="21">
        <f>G232+G241+G243+G250</f>
        <v>966888</v>
      </c>
      <c r="H231" s="29">
        <f>G231-F231</f>
        <v>-2028112</v>
      </c>
    </row>
    <row r="232" spans="1:8" s="43" customFormat="1" ht="12.75">
      <c r="A232" s="61"/>
      <c r="B232" s="61"/>
      <c r="C232" s="61" t="s">
        <v>105</v>
      </c>
      <c r="D232" s="48"/>
      <c r="E232" s="48"/>
      <c r="F232" s="11">
        <f>F233+F236</f>
        <v>140000</v>
      </c>
      <c r="G232" s="11">
        <f>G233+G236</f>
        <v>218263</v>
      </c>
      <c r="H232" s="30">
        <f t="shared" si="7"/>
        <v>78263</v>
      </c>
    </row>
    <row r="233" spans="1:8" s="43" customFormat="1" ht="12.75">
      <c r="A233" s="49"/>
      <c r="B233" s="49"/>
      <c r="C233" s="49"/>
      <c r="D233" s="49" t="s">
        <v>66</v>
      </c>
      <c r="E233" s="49" t="s">
        <v>126</v>
      </c>
      <c r="F233" s="33">
        <f>F234+F235</f>
        <v>60000</v>
      </c>
      <c r="G233" s="33">
        <f>G234+G235</f>
        <v>86538</v>
      </c>
      <c r="H233" s="31">
        <f t="shared" si="7"/>
        <v>26538</v>
      </c>
    </row>
    <row r="234" spans="1:8" s="45" customFormat="1" ht="12.75">
      <c r="A234" s="45" t="s">
        <v>55</v>
      </c>
      <c r="D234" s="75">
        <v>323</v>
      </c>
      <c r="E234" s="45" t="s">
        <v>20</v>
      </c>
      <c r="F234" s="15">
        <v>0</v>
      </c>
      <c r="G234" s="15">
        <v>6538</v>
      </c>
      <c r="H234" s="12">
        <f t="shared" si="7"/>
        <v>6538</v>
      </c>
    </row>
    <row r="235" spans="1:8" s="43" customFormat="1" ht="12.75">
      <c r="A235" s="43" t="s">
        <v>55</v>
      </c>
      <c r="D235" s="82" t="s">
        <v>28</v>
      </c>
      <c r="E235" s="53" t="s">
        <v>29</v>
      </c>
      <c r="F235" s="25">
        <v>60000</v>
      </c>
      <c r="G235" s="25">
        <v>80000</v>
      </c>
      <c r="H235" s="12">
        <f t="shared" si="7"/>
        <v>20000</v>
      </c>
    </row>
    <row r="236" spans="1:8" s="43" customFormat="1" ht="12.75">
      <c r="A236" s="49"/>
      <c r="B236" s="49"/>
      <c r="C236" s="49"/>
      <c r="D236" s="73" t="s">
        <v>106</v>
      </c>
      <c r="E236" s="73"/>
      <c r="F236" s="34">
        <f>SUM(F237:F240)</f>
        <v>80000</v>
      </c>
      <c r="G236" s="34">
        <f>SUM(G237:G240)</f>
        <v>131725</v>
      </c>
      <c r="H236" s="31">
        <f t="shared" si="7"/>
        <v>51725</v>
      </c>
    </row>
    <row r="237" spans="1:8" s="43" customFormat="1" ht="12.75">
      <c r="A237" s="45">
        <v>11</v>
      </c>
      <c r="B237" s="45"/>
      <c r="C237" s="45"/>
      <c r="D237" s="77">
        <v>322</v>
      </c>
      <c r="E237" s="78" t="s">
        <v>18</v>
      </c>
      <c r="F237" s="38">
        <v>0</v>
      </c>
      <c r="G237" s="38">
        <v>0</v>
      </c>
      <c r="H237" s="12">
        <f aca="true" t="shared" si="8" ref="H237:H242">G237-F237</f>
        <v>0</v>
      </c>
    </row>
    <row r="238" spans="1:8" s="43" customFormat="1" ht="12.75">
      <c r="A238" s="45">
        <v>11</v>
      </c>
      <c r="B238" s="45">
        <v>42</v>
      </c>
      <c r="C238" s="45"/>
      <c r="D238" s="52" t="s">
        <v>32</v>
      </c>
      <c r="E238" s="53" t="s">
        <v>33</v>
      </c>
      <c r="F238" s="38">
        <v>80000</v>
      </c>
      <c r="G238" s="38">
        <v>49865</v>
      </c>
      <c r="H238" s="12">
        <f t="shared" si="8"/>
        <v>-30135</v>
      </c>
    </row>
    <row r="239" spans="1:8" s="43" customFormat="1" ht="12.75">
      <c r="A239" s="45">
        <v>11</v>
      </c>
      <c r="B239" s="45"/>
      <c r="C239" s="45"/>
      <c r="D239" s="77">
        <v>422</v>
      </c>
      <c r="E239" s="78" t="s">
        <v>26</v>
      </c>
      <c r="F239" s="38">
        <v>0</v>
      </c>
      <c r="G239" s="38">
        <v>2860</v>
      </c>
      <c r="H239" s="12">
        <f t="shared" si="8"/>
        <v>2860</v>
      </c>
    </row>
    <row r="240" spans="1:8" s="43" customFormat="1" ht="12.75">
      <c r="A240" s="45">
        <v>11</v>
      </c>
      <c r="B240" s="45">
        <v>42</v>
      </c>
      <c r="C240" s="45"/>
      <c r="D240" s="77">
        <v>426</v>
      </c>
      <c r="E240" s="53" t="s">
        <v>82</v>
      </c>
      <c r="F240" s="38">
        <v>0</v>
      </c>
      <c r="G240" s="38">
        <v>79000</v>
      </c>
      <c r="H240" s="12">
        <f t="shared" si="8"/>
        <v>79000</v>
      </c>
    </row>
    <row r="241" spans="1:8" s="43" customFormat="1" ht="12.75">
      <c r="A241" s="49"/>
      <c r="B241" s="49"/>
      <c r="C241" s="49"/>
      <c r="D241" s="73" t="s">
        <v>135</v>
      </c>
      <c r="E241" s="73"/>
      <c r="F241" s="34">
        <f>SUM(F242)</f>
        <v>2500000</v>
      </c>
      <c r="G241" s="34">
        <f>SUM(G242)</f>
        <v>0</v>
      </c>
      <c r="H241" s="31">
        <f t="shared" si="8"/>
        <v>-2500000</v>
      </c>
    </row>
    <row r="242" spans="1:8" s="43" customFormat="1" ht="12.75">
      <c r="A242" s="45"/>
      <c r="B242" s="45">
        <v>42</v>
      </c>
      <c r="C242" s="45"/>
      <c r="D242" s="77">
        <v>421</v>
      </c>
      <c r="E242" s="53" t="s">
        <v>33</v>
      </c>
      <c r="F242" s="38">
        <v>2500000</v>
      </c>
      <c r="G242" s="38">
        <v>0</v>
      </c>
      <c r="H242" s="12">
        <f t="shared" si="8"/>
        <v>-2500000</v>
      </c>
    </row>
    <row r="243" spans="1:8" s="43" customFormat="1" ht="12.75">
      <c r="A243" s="61"/>
      <c r="B243" s="61"/>
      <c r="C243" s="61" t="s">
        <v>107</v>
      </c>
      <c r="D243" s="48"/>
      <c r="E243" s="48"/>
      <c r="F243" s="11">
        <f>F244+F246+F248</f>
        <v>175000</v>
      </c>
      <c r="G243" s="11">
        <f>G244+G246+G248</f>
        <v>516175</v>
      </c>
      <c r="H243" s="30">
        <f t="shared" si="7"/>
        <v>341175</v>
      </c>
    </row>
    <row r="244" spans="1:8" s="43" customFormat="1" ht="12.75">
      <c r="A244" s="49"/>
      <c r="B244" s="49"/>
      <c r="C244" s="49"/>
      <c r="D244" s="49" t="s">
        <v>67</v>
      </c>
      <c r="E244" s="49"/>
      <c r="F244" s="33">
        <f>F245</f>
        <v>25000</v>
      </c>
      <c r="G244" s="33">
        <f>G245</f>
        <v>47550</v>
      </c>
      <c r="H244" s="31">
        <f t="shared" si="7"/>
        <v>22550</v>
      </c>
    </row>
    <row r="245" spans="1:8" s="43" customFormat="1" ht="12.75">
      <c r="A245" s="43">
        <v>11.42</v>
      </c>
      <c r="D245" s="52" t="s">
        <v>28</v>
      </c>
      <c r="E245" s="53" t="s">
        <v>29</v>
      </c>
      <c r="F245" s="24">
        <v>25000</v>
      </c>
      <c r="G245" s="24">
        <v>47550</v>
      </c>
      <c r="H245" s="12">
        <f t="shared" si="7"/>
        <v>22550</v>
      </c>
    </row>
    <row r="246" spans="1:8" s="43" customFormat="1" ht="12.75">
      <c r="A246" s="49"/>
      <c r="B246" s="49"/>
      <c r="C246" s="49"/>
      <c r="D246" s="73" t="s">
        <v>136</v>
      </c>
      <c r="E246" s="73"/>
      <c r="F246" s="34">
        <f>SUM(F247)</f>
        <v>150000</v>
      </c>
      <c r="G246" s="34">
        <f>SUM(G247)</f>
        <v>206181</v>
      </c>
      <c r="H246" s="31">
        <f t="shared" si="7"/>
        <v>56181</v>
      </c>
    </row>
    <row r="247" spans="1:8" s="43" customFormat="1" ht="12.75">
      <c r="A247" s="43">
        <v>42</v>
      </c>
      <c r="D247" s="52">
        <v>411</v>
      </c>
      <c r="E247" s="53" t="s">
        <v>137</v>
      </c>
      <c r="F247" s="24">
        <v>150000</v>
      </c>
      <c r="G247" s="24">
        <v>206181</v>
      </c>
      <c r="H247" s="12">
        <f t="shared" si="7"/>
        <v>56181</v>
      </c>
    </row>
    <row r="248" spans="1:8" s="43" customFormat="1" ht="12.75">
      <c r="A248" s="49"/>
      <c r="B248" s="49"/>
      <c r="C248" s="49"/>
      <c r="D248" s="73" t="s">
        <v>142</v>
      </c>
      <c r="E248" s="73"/>
      <c r="F248" s="34">
        <f>SUM(F249)</f>
        <v>0</v>
      </c>
      <c r="G248" s="34">
        <f>SUM(G249)</f>
        <v>262444</v>
      </c>
      <c r="H248" s="31">
        <f t="shared" si="7"/>
        <v>262444</v>
      </c>
    </row>
    <row r="249" spans="1:8" s="45" customFormat="1" ht="12.75">
      <c r="A249" s="45">
        <v>42</v>
      </c>
      <c r="B249" s="45">
        <v>11</v>
      </c>
      <c r="D249" s="75">
        <v>421</v>
      </c>
      <c r="E249" s="78" t="s">
        <v>143</v>
      </c>
      <c r="F249" s="38">
        <v>0</v>
      </c>
      <c r="G249" s="38">
        <v>262444</v>
      </c>
      <c r="H249" s="12">
        <f t="shared" si="7"/>
        <v>262444</v>
      </c>
    </row>
    <row r="250" spans="1:8" s="43" customFormat="1" ht="12.75">
      <c r="A250" s="61"/>
      <c r="B250" s="61"/>
      <c r="C250" s="61" t="s">
        <v>108</v>
      </c>
      <c r="D250" s="48"/>
      <c r="E250" s="48"/>
      <c r="F250" s="11">
        <f>F251+F254</f>
        <v>180000</v>
      </c>
      <c r="G250" s="11">
        <f>G251+G254</f>
        <v>232450</v>
      </c>
      <c r="H250" s="30">
        <f t="shared" si="7"/>
        <v>52450</v>
      </c>
    </row>
    <row r="251" spans="1:8" s="43" customFormat="1" ht="12.75">
      <c r="A251" s="49"/>
      <c r="B251" s="49"/>
      <c r="C251" s="49"/>
      <c r="D251" s="49" t="s">
        <v>109</v>
      </c>
      <c r="E251" s="49"/>
      <c r="F251" s="33">
        <f>F252+F253</f>
        <v>80000</v>
      </c>
      <c r="G251" s="33">
        <f>G252+G253</f>
        <v>78200</v>
      </c>
      <c r="H251" s="31">
        <f t="shared" si="7"/>
        <v>-1800</v>
      </c>
    </row>
    <row r="252" spans="1:8" s="45" customFormat="1" ht="28.5" customHeight="1">
      <c r="A252" s="45">
        <v>11</v>
      </c>
      <c r="D252" s="75">
        <v>329</v>
      </c>
      <c r="E252" s="76" t="s">
        <v>139</v>
      </c>
      <c r="F252" s="15">
        <v>0</v>
      </c>
      <c r="G252" s="15">
        <v>13100</v>
      </c>
      <c r="H252" s="12">
        <f>G252-F252</f>
        <v>13100</v>
      </c>
    </row>
    <row r="253" spans="1:8" s="43" customFormat="1" ht="12.75">
      <c r="A253" s="43">
        <v>11</v>
      </c>
      <c r="D253" s="52" t="s">
        <v>28</v>
      </c>
      <c r="E253" s="53" t="s">
        <v>29</v>
      </c>
      <c r="F253" s="25">
        <v>80000</v>
      </c>
      <c r="G253" s="25">
        <v>65100</v>
      </c>
      <c r="H253" s="12">
        <f t="shared" si="7"/>
        <v>-14900</v>
      </c>
    </row>
    <row r="254" spans="1:8" s="43" customFormat="1" ht="12.75">
      <c r="A254" s="49"/>
      <c r="B254" s="49"/>
      <c r="C254" s="49"/>
      <c r="D254" s="49" t="s">
        <v>110</v>
      </c>
      <c r="E254" s="49"/>
      <c r="F254" s="33">
        <f>F255</f>
        <v>100000</v>
      </c>
      <c r="G254" s="33">
        <f>G255</f>
        <v>154250</v>
      </c>
      <c r="H254" s="31">
        <f t="shared" si="7"/>
        <v>54250</v>
      </c>
    </row>
    <row r="255" spans="1:8" s="43" customFormat="1" ht="12.75">
      <c r="A255" s="43" t="s">
        <v>56</v>
      </c>
      <c r="D255" s="52" t="s">
        <v>28</v>
      </c>
      <c r="E255" s="53" t="s">
        <v>29</v>
      </c>
      <c r="F255" s="25">
        <v>100000</v>
      </c>
      <c r="G255" s="25">
        <v>154250</v>
      </c>
      <c r="H255" s="12">
        <f t="shared" si="7"/>
        <v>54250</v>
      </c>
    </row>
    <row r="256" spans="1:8" s="43" customFormat="1" ht="17.25" customHeight="1">
      <c r="A256" s="46"/>
      <c r="B256" s="46" t="s">
        <v>6</v>
      </c>
      <c r="C256" s="46"/>
      <c r="D256" s="46"/>
      <c r="E256" s="46"/>
      <c r="F256" s="21">
        <f>F257</f>
        <v>755000</v>
      </c>
      <c r="G256" s="21">
        <f>G257</f>
        <v>1078485</v>
      </c>
      <c r="H256" s="29">
        <f t="shared" si="7"/>
        <v>323485</v>
      </c>
    </row>
    <row r="257" spans="1:8" s="43" customFormat="1" ht="12.75">
      <c r="A257" s="61"/>
      <c r="B257" s="61"/>
      <c r="C257" s="61" t="s">
        <v>111</v>
      </c>
      <c r="D257" s="48"/>
      <c r="E257" s="48"/>
      <c r="F257" s="11">
        <f>F258+F260+F262+F265</f>
        <v>755000</v>
      </c>
      <c r="G257" s="11">
        <f>G258+G260+G262+G265</f>
        <v>1078485</v>
      </c>
      <c r="H257" s="30">
        <f t="shared" si="7"/>
        <v>323485</v>
      </c>
    </row>
    <row r="258" spans="1:8" s="43" customFormat="1" ht="12.75">
      <c r="A258" s="49"/>
      <c r="B258" s="49"/>
      <c r="C258" s="49"/>
      <c r="D258" s="49" t="s">
        <v>112</v>
      </c>
      <c r="E258" s="49"/>
      <c r="F258" s="33">
        <f>F259</f>
        <v>150000</v>
      </c>
      <c r="G258" s="33">
        <f>G259</f>
        <v>152000</v>
      </c>
      <c r="H258" s="31">
        <f t="shared" si="7"/>
        <v>2000</v>
      </c>
    </row>
    <row r="259" spans="1:8" s="43" customFormat="1" ht="25.5">
      <c r="A259" s="43" t="s">
        <v>56</v>
      </c>
      <c r="D259" s="82" t="s">
        <v>34</v>
      </c>
      <c r="E259" s="53" t="s">
        <v>35</v>
      </c>
      <c r="F259" s="24">
        <v>150000</v>
      </c>
      <c r="G259" s="24">
        <v>152000</v>
      </c>
      <c r="H259" s="12">
        <f t="shared" si="7"/>
        <v>2000</v>
      </c>
    </row>
    <row r="260" spans="1:8" s="43" customFormat="1" ht="12.75">
      <c r="A260" s="49"/>
      <c r="B260" s="49"/>
      <c r="C260" s="49"/>
      <c r="D260" s="50" t="s">
        <v>113</v>
      </c>
      <c r="E260" s="49"/>
      <c r="F260" s="33">
        <f>F261</f>
        <v>25000</v>
      </c>
      <c r="G260" s="33">
        <f>G261</f>
        <v>34200</v>
      </c>
      <c r="H260" s="31">
        <f t="shared" si="7"/>
        <v>9200</v>
      </c>
    </row>
    <row r="261" spans="1:8" s="43" customFormat="1" ht="12.75">
      <c r="A261" s="43" t="s">
        <v>56</v>
      </c>
      <c r="D261" s="82" t="s">
        <v>28</v>
      </c>
      <c r="E261" s="53" t="s">
        <v>29</v>
      </c>
      <c r="F261" s="24">
        <v>25000</v>
      </c>
      <c r="G261" s="24">
        <v>34200</v>
      </c>
      <c r="H261" s="12">
        <f t="shared" si="7"/>
        <v>9200</v>
      </c>
    </row>
    <row r="262" spans="1:8" s="43" customFormat="1" ht="12.75">
      <c r="A262" s="49"/>
      <c r="B262" s="49"/>
      <c r="C262" s="49"/>
      <c r="D262" s="50" t="s">
        <v>114</v>
      </c>
      <c r="E262" s="49"/>
      <c r="F262" s="33">
        <f>SUM(F263:F264)</f>
        <v>280000</v>
      </c>
      <c r="G262" s="33">
        <f>SUM(G263:G264)</f>
        <v>327910</v>
      </c>
      <c r="H262" s="31">
        <f t="shared" si="7"/>
        <v>47910</v>
      </c>
    </row>
    <row r="263" spans="1:8" s="45" customFormat="1" ht="38.25">
      <c r="A263" s="68">
        <v>11</v>
      </c>
      <c r="B263" s="68">
        <v>42</v>
      </c>
      <c r="D263" s="83">
        <v>372</v>
      </c>
      <c r="E263" s="79" t="s">
        <v>138</v>
      </c>
      <c r="F263" s="15">
        <v>280000</v>
      </c>
      <c r="G263" s="93" t="s">
        <v>147</v>
      </c>
      <c r="H263" s="92" t="s">
        <v>147</v>
      </c>
    </row>
    <row r="264" spans="1:8" s="43" customFormat="1" ht="12.75">
      <c r="A264" s="43" t="s">
        <v>56</v>
      </c>
      <c r="D264" s="82">
        <v>381</v>
      </c>
      <c r="E264" s="53" t="s">
        <v>29</v>
      </c>
      <c r="F264" s="24">
        <v>0</v>
      </c>
      <c r="G264" s="24">
        <v>327910</v>
      </c>
      <c r="H264" s="12">
        <f t="shared" si="7"/>
        <v>327910</v>
      </c>
    </row>
    <row r="265" spans="1:8" s="43" customFormat="1" ht="12.75">
      <c r="A265" s="49"/>
      <c r="B265" s="49"/>
      <c r="C265" s="49"/>
      <c r="D265" s="50" t="s">
        <v>144</v>
      </c>
      <c r="E265" s="49"/>
      <c r="F265" s="33">
        <f>F266+F267</f>
        <v>300000</v>
      </c>
      <c r="G265" s="33">
        <f>G266+G267</f>
        <v>564375</v>
      </c>
      <c r="H265" s="31">
        <f t="shared" si="7"/>
        <v>264375</v>
      </c>
    </row>
    <row r="266" spans="1:8" s="43" customFormat="1" ht="12.75">
      <c r="A266" s="43">
        <v>11</v>
      </c>
      <c r="B266" s="43" t="s">
        <v>87</v>
      </c>
      <c r="D266" s="82">
        <v>421</v>
      </c>
      <c r="E266" s="53" t="s">
        <v>33</v>
      </c>
      <c r="F266" s="24">
        <v>300000</v>
      </c>
      <c r="G266" s="24">
        <v>560000</v>
      </c>
      <c r="H266" s="12">
        <f t="shared" si="7"/>
        <v>260000</v>
      </c>
    </row>
    <row r="267" spans="4:8" s="43" customFormat="1" ht="12.75">
      <c r="D267" s="82">
        <v>426</v>
      </c>
      <c r="E267" s="53" t="s">
        <v>82</v>
      </c>
      <c r="F267" s="24">
        <v>0</v>
      </c>
      <c r="G267" s="24">
        <v>4375</v>
      </c>
      <c r="H267" s="12">
        <f t="shared" si="7"/>
        <v>4375</v>
      </c>
    </row>
    <row r="268" spans="1:8" s="43" customFormat="1" ht="12.75">
      <c r="A268" s="46"/>
      <c r="B268" s="46" t="s">
        <v>7</v>
      </c>
      <c r="C268" s="46"/>
      <c r="D268" s="47"/>
      <c r="E268" s="46"/>
      <c r="F268" s="21">
        <f>F269</f>
        <v>470000</v>
      </c>
      <c r="G268" s="21">
        <f>G269</f>
        <v>417297</v>
      </c>
      <c r="H268" s="29">
        <f t="shared" si="7"/>
        <v>-52703</v>
      </c>
    </row>
    <row r="269" spans="1:8" s="43" customFormat="1" ht="12.75">
      <c r="A269" s="61"/>
      <c r="B269" s="61"/>
      <c r="C269" s="61" t="s">
        <v>115</v>
      </c>
      <c r="D269" s="48"/>
      <c r="E269" s="48"/>
      <c r="F269" s="11">
        <f>F270+F272+F274+F276</f>
        <v>470000</v>
      </c>
      <c r="G269" s="11">
        <f>G270+G272+G274+G276</f>
        <v>417297</v>
      </c>
      <c r="H269" s="30">
        <f t="shared" si="7"/>
        <v>-52703</v>
      </c>
    </row>
    <row r="270" spans="1:8" s="43" customFormat="1" ht="12.75">
      <c r="A270" s="49"/>
      <c r="B270" s="49"/>
      <c r="C270" s="49"/>
      <c r="D270" s="50" t="s">
        <v>116</v>
      </c>
      <c r="E270" s="49"/>
      <c r="F270" s="33">
        <f>F271</f>
        <v>120000</v>
      </c>
      <c r="G270" s="33">
        <f>G271</f>
        <v>60000</v>
      </c>
      <c r="H270" s="31">
        <f aca="true" t="shared" si="9" ref="H270:H284">G270-F270</f>
        <v>-60000</v>
      </c>
    </row>
    <row r="271" spans="1:8" s="43" customFormat="1" ht="25.5">
      <c r="A271" s="45" t="s">
        <v>56</v>
      </c>
      <c r="B271" s="45"/>
      <c r="C271" s="45"/>
      <c r="D271" s="82" t="s">
        <v>34</v>
      </c>
      <c r="E271" s="53" t="s">
        <v>35</v>
      </c>
      <c r="F271" s="38">
        <v>120000</v>
      </c>
      <c r="G271" s="38">
        <v>60000</v>
      </c>
      <c r="H271" s="12">
        <f t="shared" si="9"/>
        <v>-60000</v>
      </c>
    </row>
    <row r="272" spans="1:8" s="43" customFormat="1" ht="12.75">
      <c r="A272" s="49"/>
      <c r="B272" s="49"/>
      <c r="C272" s="49"/>
      <c r="D272" s="84" t="s">
        <v>117</v>
      </c>
      <c r="E272" s="62"/>
      <c r="F272" s="33">
        <f>F273</f>
        <v>150000</v>
      </c>
      <c r="G272" s="33">
        <f>G273</f>
        <v>140000</v>
      </c>
      <c r="H272" s="31">
        <f>G272-F272</f>
        <v>-10000</v>
      </c>
    </row>
    <row r="273" spans="1:8" s="43" customFormat="1" ht="25.5">
      <c r="A273" s="43" t="s">
        <v>56</v>
      </c>
      <c r="D273" s="82" t="s">
        <v>34</v>
      </c>
      <c r="E273" s="53" t="s">
        <v>35</v>
      </c>
      <c r="F273" s="25">
        <v>150000</v>
      </c>
      <c r="G273" s="25">
        <v>140000</v>
      </c>
      <c r="H273" s="12">
        <f t="shared" si="9"/>
        <v>-10000</v>
      </c>
    </row>
    <row r="274" spans="1:8" s="43" customFormat="1" ht="12.75">
      <c r="A274" s="49"/>
      <c r="B274" s="49"/>
      <c r="C274" s="49"/>
      <c r="D274" s="84" t="s">
        <v>118</v>
      </c>
      <c r="E274" s="62"/>
      <c r="F274" s="33">
        <f>F275</f>
        <v>200000</v>
      </c>
      <c r="G274" s="33">
        <f>G275</f>
        <v>207400</v>
      </c>
      <c r="H274" s="31">
        <f t="shared" si="9"/>
        <v>7400</v>
      </c>
    </row>
    <row r="275" spans="1:8" s="45" customFormat="1" ht="12.75">
      <c r="A275" s="45" t="s">
        <v>56</v>
      </c>
      <c r="D275" s="87" t="s">
        <v>34</v>
      </c>
      <c r="E275" s="71" t="s">
        <v>35</v>
      </c>
      <c r="F275" s="15">
        <v>200000</v>
      </c>
      <c r="G275" s="15">
        <v>207400</v>
      </c>
      <c r="H275" s="12">
        <v>3000</v>
      </c>
    </row>
    <row r="276" spans="1:8" s="45" customFormat="1" ht="12.75">
      <c r="A276" s="90"/>
      <c r="B276" s="90"/>
      <c r="C276" s="90"/>
      <c r="D276" s="91" t="s">
        <v>145</v>
      </c>
      <c r="E276" s="91"/>
      <c r="F276" s="33">
        <f>SUM(F277:F283)</f>
        <v>0</v>
      </c>
      <c r="G276" s="33">
        <f>SUM(G277:G283)</f>
        <v>9897</v>
      </c>
      <c r="H276" s="31">
        <f>G276-F276</f>
        <v>9897</v>
      </c>
    </row>
    <row r="277" spans="2:8" s="45" customFormat="1" ht="12.75">
      <c r="B277" s="45">
        <v>42</v>
      </c>
      <c r="D277" s="87" t="s">
        <v>10</v>
      </c>
      <c r="E277" s="71" t="s">
        <v>11</v>
      </c>
      <c r="F277" s="15">
        <v>0</v>
      </c>
      <c r="G277" s="15">
        <v>3970</v>
      </c>
      <c r="H277" s="12">
        <f t="shared" si="9"/>
        <v>3970</v>
      </c>
    </row>
    <row r="278" spans="1:8" s="45" customFormat="1" ht="12.75">
      <c r="A278" s="45">
        <v>11</v>
      </c>
      <c r="B278" s="45">
        <v>42</v>
      </c>
      <c r="D278" s="87">
        <v>312</v>
      </c>
      <c r="E278" s="71" t="s">
        <v>12</v>
      </c>
      <c r="F278" s="15">
        <v>0</v>
      </c>
      <c r="G278" s="15">
        <v>0</v>
      </c>
      <c r="H278" s="12">
        <f t="shared" si="9"/>
        <v>0</v>
      </c>
    </row>
    <row r="279" spans="2:8" s="45" customFormat="1" ht="12.75">
      <c r="B279" s="45">
        <v>42</v>
      </c>
      <c r="D279" s="87" t="s">
        <v>13</v>
      </c>
      <c r="E279" s="71" t="s">
        <v>14</v>
      </c>
      <c r="F279" s="15">
        <v>0</v>
      </c>
      <c r="G279" s="15">
        <v>1927</v>
      </c>
      <c r="H279" s="12">
        <f t="shared" si="9"/>
        <v>1927</v>
      </c>
    </row>
    <row r="280" spans="2:8" s="45" customFormat="1" ht="12.75">
      <c r="B280" s="45">
        <v>42</v>
      </c>
      <c r="D280" s="87">
        <v>321</v>
      </c>
      <c r="E280" s="71" t="s">
        <v>146</v>
      </c>
      <c r="F280" s="15">
        <v>0</v>
      </c>
      <c r="G280" s="15">
        <v>0</v>
      </c>
      <c r="H280" s="12">
        <f t="shared" si="9"/>
        <v>0</v>
      </c>
    </row>
    <row r="281" spans="2:8" s="45" customFormat="1" ht="12.75">
      <c r="B281" s="45">
        <v>42</v>
      </c>
      <c r="D281" s="87">
        <v>322</v>
      </c>
      <c r="E281" s="71" t="s">
        <v>18</v>
      </c>
      <c r="F281" s="15">
        <v>0</v>
      </c>
      <c r="G281" s="15">
        <v>4000</v>
      </c>
      <c r="H281" s="12">
        <f t="shared" si="9"/>
        <v>4000</v>
      </c>
    </row>
    <row r="282" spans="2:8" s="45" customFormat="1" ht="12.75">
      <c r="B282" s="45">
        <v>42</v>
      </c>
      <c r="D282" s="87">
        <v>323</v>
      </c>
      <c r="E282" s="71" t="s">
        <v>20</v>
      </c>
      <c r="F282" s="15">
        <v>0</v>
      </c>
      <c r="G282" s="15">
        <v>0</v>
      </c>
      <c r="H282" s="12">
        <f t="shared" si="9"/>
        <v>0</v>
      </c>
    </row>
    <row r="283" spans="2:8" s="45" customFormat="1" ht="25.5">
      <c r="B283" s="89">
        <v>42</v>
      </c>
      <c r="D283" s="87">
        <v>372</v>
      </c>
      <c r="E283" s="88" t="s">
        <v>138</v>
      </c>
      <c r="F283" s="15">
        <v>0</v>
      </c>
      <c r="G283" s="15">
        <v>0</v>
      </c>
      <c r="H283" s="12">
        <f t="shared" si="9"/>
        <v>0</v>
      </c>
    </row>
    <row r="284" spans="1:8" s="43" customFormat="1" ht="12.75">
      <c r="A284" s="80"/>
      <c r="B284" s="80"/>
      <c r="C284" s="80"/>
      <c r="D284" s="80"/>
      <c r="E284" s="81" t="s">
        <v>8</v>
      </c>
      <c r="F284" s="35">
        <f>F268+F256+F231+F210+F199+F158+F145+F116+F109</f>
        <v>11220000</v>
      </c>
      <c r="G284" s="35">
        <f>G268+G256+G231+G210+G199+G158+G145+G116+G109</f>
        <v>7621742</v>
      </c>
      <c r="H284" s="36">
        <f t="shared" si="9"/>
        <v>-3598258</v>
      </c>
    </row>
    <row r="286" spans="1:8" ht="15.75">
      <c r="A286" s="234" t="s">
        <v>235</v>
      </c>
      <c r="B286" s="234"/>
      <c r="C286" s="234"/>
      <c r="D286" s="234"/>
      <c r="E286" s="234"/>
      <c r="F286" s="234"/>
      <c r="G286" s="234"/>
      <c r="H286" s="234"/>
    </row>
    <row r="288" spans="1:8" ht="15.75">
      <c r="A288" s="245" t="s">
        <v>236</v>
      </c>
      <c r="B288" s="245"/>
      <c r="C288" s="245"/>
      <c r="D288" s="245"/>
      <c r="E288" s="245"/>
      <c r="F288" s="245"/>
      <c r="G288" s="245"/>
      <c r="H288" s="245"/>
    </row>
    <row r="290" spans="1:8" ht="15.75">
      <c r="A290" s="234" t="s">
        <v>237</v>
      </c>
      <c r="B290" s="234"/>
      <c r="C290" s="234"/>
      <c r="D290" s="234"/>
      <c r="E290" s="234"/>
      <c r="F290" s="234"/>
      <c r="G290" s="234"/>
      <c r="H290" s="234"/>
    </row>
    <row r="292" spans="1:8" ht="35.25" customHeight="1">
      <c r="A292" s="236" t="s">
        <v>240</v>
      </c>
      <c r="B292" s="236"/>
      <c r="C292" s="236"/>
      <c r="D292" s="236"/>
      <c r="E292" s="236"/>
      <c r="F292" s="236"/>
      <c r="G292" s="236"/>
      <c r="H292" s="236"/>
    </row>
    <row r="295" spans="1:4" ht="147.75" customHeight="1">
      <c r="A295" s="232" t="s">
        <v>241</v>
      </c>
      <c r="B295" s="245"/>
      <c r="C295" s="245"/>
      <c r="D295" s="245"/>
    </row>
    <row r="296" spans="7:8" ht="65.25" customHeight="1">
      <c r="G296" s="240" t="s">
        <v>239</v>
      </c>
      <c r="H296" s="241"/>
    </row>
    <row r="297" spans="7:8" ht="19.5" customHeight="1">
      <c r="G297" s="242" t="s">
        <v>238</v>
      </c>
      <c r="H297" s="242"/>
    </row>
    <row r="304" ht="15">
      <c r="E304" s="224"/>
    </row>
    <row r="305" ht="15">
      <c r="E305" s="224"/>
    </row>
  </sheetData>
  <sheetProtection/>
  <autoFilter ref="D1:D305"/>
  <mergeCells count="30">
    <mergeCell ref="G296:H296"/>
    <mergeCell ref="G297:H297"/>
    <mergeCell ref="E10:E11"/>
    <mergeCell ref="D10:D11"/>
    <mergeCell ref="A288:H288"/>
    <mergeCell ref="A290:H290"/>
    <mergeCell ref="A292:H292"/>
    <mergeCell ref="A295:D295"/>
    <mergeCell ref="E12:E13"/>
    <mergeCell ref="D12:D13"/>
    <mergeCell ref="A21:H21"/>
    <mergeCell ref="A16:H16"/>
    <mergeCell ref="A18:H18"/>
    <mergeCell ref="A286:H286"/>
    <mergeCell ref="A22:H22"/>
    <mergeCell ref="A23:H23"/>
    <mergeCell ref="A56:H56"/>
    <mergeCell ref="C57:D57"/>
    <mergeCell ref="C58:D58"/>
    <mergeCell ref="C59:D59"/>
    <mergeCell ref="C60:D60"/>
    <mergeCell ref="A1:H1"/>
    <mergeCell ref="G10:G11"/>
    <mergeCell ref="G12:G13"/>
    <mergeCell ref="F10:F11"/>
    <mergeCell ref="F12:F13"/>
    <mergeCell ref="A3:H3"/>
    <mergeCell ref="A7:H7"/>
    <mergeCell ref="A20:H20"/>
    <mergeCell ref="A5:H5"/>
  </mergeCells>
  <printOptions horizontalCentered="1"/>
  <pageMargins left="0.29" right="0.11811023622047245" top="0.5511811023622047" bottom="0.19" header="0.31496062992125984" footer="11.38"/>
  <pageSetup horizontalDpi="300" verticalDpi="300" orientation="portrait" paperSize="9" scale="71" r:id="rId1"/>
  <rowBreaks count="3" manualBreakCount="3">
    <brk id="47" max="7" man="1"/>
    <brk id="94" max="7" man="1"/>
    <brk id="17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C80" sqref="C80"/>
    </sheetView>
  </sheetViews>
  <sheetFormatPr defaultColWidth="9.140625" defaultRowHeight="15"/>
  <cols>
    <col min="2" max="2" width="31.00390625" style="0" customWidth="1"/>
    <col min="3" max="3" width="20.421875" style="0" customWidth="1"/>
    <col min="4" max="4" width="10.8515625" style="0" bestFit="1" customWidth="1"/>
    <col min="7" max="7" width="10.8515625" style="0" bestFit="1" customWidth="1"/>
  </cols>
  <sheetData>
    <row r="1" spans="1:3" ht="15">
      <c r="A1" s="4" t="s">
        <v>10</v>
      </c>
      <c r="B1" s="9" t="s">
        <v>11</v>
      </c>
      <c r="C1" s="20">
        <v>335000</v>
      </c>
    </row>
    <row r="2" spans="1:3" ht="15">
      <c r="A2" s="4"/>
      <c r="B2" s="9"/>
      <c r="C2" s="20"/>
    </row>
    <row r="3" spans="1:3" ht="15">
      <c r="A3" s="4">
        <v>312</v>
      </c>
      <c r="B3" s="9" t="s">
        <v>12</v>
      </c>
      <c r="C3" s="20">
        <v>10000</v>
      </c>
    </row>
    <row r="4" spans="1:3" ht="15">
      <c r="A4" s="4"/>
      <c r="B4" s="9"/>
      <c r="C4" s="20"/>
    </row>
    <row r="5" spans="1:3" ht="15">
      <c r="A5" s="4" t="s">
        <v>13</v>
      </c>
      <c r="B5" s="9" t="s">
        <v>14</v>
      </c>
      <c r="C5" s="20">
        <v>156000</v>
      </c>
    </row>
    <row r="6" spans="1:3" ht="15">
      <c r="A6" s="4"/>
      <c r="B6" s="9"/>
      <c r="C6" s="20"/>
    </row>
    <row r="7" spans="1:3" ht="15">
      <c r="A7" s="4" t="s">
        <v>15</v>
      </c>
      <c r="B7" s="9" t="s">
        <v>16</v>
      </c>
      <c r="C7" s="20">
        <v>20000</v>
      </c>
    </row>
    <row r="8" spans="1:3" ht="15">
      <c r="A8" s="4">
        <v>321</v>
      </c>
      <c r="B8" s="9" t="s">
        <v>16</v>
      </c>
      <c r="C8" s="20">
        <v>55000</v>
      </c>
    </row>
    <row r="9" spans="1:3" ht="15">
      <c r="A9" s="4"/>
      <c r="B9" s="9"/>
      <c r="C9" s="20"/>
    </row>
    <row r="10" spans="1:3" ht="15">
      <c r="A10" s="4"/>
      <c r="B10" s="9"/>
      <c r="C10" s="20"/>
    </row>
    <row r="11" spans="1:3" ht="15">
      <c r="A11" s="4" t="s">
        <v>17</v>
      </c>
      <c r="B11" s="9" t="s">
        <v>18</v>
      </c>
      <c r="C11" s="20">
        <v>85000</v>
      </c>
    </row>
    <row r="12" spans="1:3" ht="15">
      <c r="A12" s="4" t="s">
        <v>17</v>
      </c>
      <c r="B12" s="9" t="s">
        <v>18</v>
      </c>
      <c r="C12" s="20">
        <v>20000</v>
      </c>
    </row>
    <row r="13" spans="1:3" ht="15">
      <c r="A13" s="4" t="s">
        <v>17</v>
      </c>
      <c r="B13" s="9" t="s">
        <v>18</v>
      </c>
      <c r="C13" s="15">
        <v>5000</v>
      </c>
    </row>
    <row r="14" spans="1:3" s="1" customFormat="1" ht="15">
      <c r="A14" s="4" t="s">
        <v>17</v>
      </c>
      <c r="B14" s="9" t="s">
        <v>18</v>
      </c>
      <c r="C14" s="15">
        <v>350000</v>
      </c>
    </row>
    <row r="15" spans="1:3" ht="15">
      <c r="A15" s="4" t="s">
        <v>17</v>
      </c>
      <c r="B15" s="9" t="s">
        <v>18</v>
      </c>
      <c r="C15" s="20">
        <v>0</v>
      </c>
    </row>
    <row r="16" spans="1:3" ht="15">
      <c r="A16" s="4">
        <v>322</v>
      </c>
      <c r="B16" s="9" t="s">
        <v>18</v>
      </c>
      <c r="C16" s="20">
        <v>0</v>
      </c>
    </row>
    <row r="17" spans="1:8" ht="15">
      <c r="A17" s="4"/>
      <c r="B17" s="9"/>
      <c r="C17" s="20">
        <f>SUM(C11:C16)</f>
        <v>460000</v>
      </c>
      <c r="E17">
        <v>453100</v>
      </c>
      <c r="G17" s="27">
        <f>E17-C17</f>
        <v>-6900</v>
      </c>
      <c r="H17" t="s">
        <v>62</v>
      </c>
    </row>
    <row r="18" spans="1:3" ht="15">
      <c r="A18" s="4"/>
      <c r="B18" s="9"/>
      <c r="C18" s="20"/>
    </row>
    <row r="19" spans="1:3" ht="15">
      <c r="A19" s="4" t="s">
        <v>19</v>
      </c>
      <c r="B19" s="9" t="s">
        <v>20</v>
      </c>
      <c r="C19" s="20">
        <v>120000</v>
      </c>
    </row>
    <row r="20" spans="1:3" ht="15">
      <c r="A20" s="4" t="s">
        <v>19</v>
      </c>
      <c r="B20" s="9" t="s">
        <v>20</v>
      </c>
      <c r="C20" s="20">
        <v>70000</v>
      </c>
    </row>
    <row r="21" spans="1:3" ht="15">
      <c r="A21" s="4" t="s">
        <v>19</v>
      </c>
      <c r="B21" s="9" t="s">
        <v>20</v>
      </c>
      <c r="C21" s="20">
        <v>5000</v>
      </c>
    </row>
    <row r="22" spans="1:3" ht="15">
      <c r="A22" s="4" t="s">
        <v>19</v>
      </c>
      <c r="B22" s="9" t="s">
        <v>20</v>
      </c>
      <c r="C22" s="20">
        <v>5000</v>
      </c>
    </row>
    <row r="23" spans="1:3" ht="15">
      <c r="A23" s="4" t="s">
        <v>19</v>
      </c>
      <c r="B23" s="9" t="s">
        <v>20</v>
      </c>
      <c r="C23" s="20">
        <v>150000</v>
      </c>
    </row>
    <row r="24" spans="1:3" ht="15">
      <c r="A24" s="4" t="s">
        <v>19</v>
      </c>
      <c r="B24" s="9" t="s">
        <v>20</v>
      </c>
      <c r="C24" s="20">
        <v>10000</v>
      </c>
    </row>
    <row r="25" spans="1:3" s="1" customFormat="1" ht="15">
      <c r="A25" s="4">
        <v>323</v>
      </c>
      <c r="B25" s="9" t="s">
        <v>20</v>
      </c>
      <c r="C25" s="20">
        <v>60000</v>
      </c>
    </row>
    <row r="26" spans="1:3" ht="15">
      <c r="A26" s="4">
        <v>323</v>
      </c>
      <c r="B26" s="9" t="s">
        <v>20</v>
      </c>
      <c r="C26" s="20">
        <v>2000</v>
      </c>
    </row>
    <row r="27" spans="1:3" ht="15">
      <c r="A27" s="4">
        <v>323</v>
      </c>
      <c r="B27" s="9" t="s">
        <v>20</v>
      </c>
      <c r="C27" s="20">
        <v>5000</v>
      </c>
    </row>
    <row r="28" spans="1:8" ht="15">
      <c r="A28" s="4">
        <v>323</v>
      </c>
      <c r="B28" s="9" t="s">
        <v>20</v>
      </c>
      <c r="C28" s="20">
        <v>5000</v>
      </c>
      <c r="E28">
        <v>184000</v>
      </c>
      <c r="G28" s="27">
        <f>E28-C28</f>
        <v>179000</v>
      </c>
      <c r="H28" t="s">
        <v>61</v>
      </c>
    </row>
    <row r="29" spans="1:3" ht="15">
      <c r="A29" s="4">
        <v>323</v>
      </c>
      <c r="B29" s="9" t="s">
        <v>20</v>
      </c>
      <c r="C29" s="20">
        <v>20000</v>
      </c>
    </row>
    <row r="30" spans="1:3" ht="15">
      <c r="A30" s="4" t="s">
        <v>21</v>
      </c>
      <c r="B30" s="9" t="s">
        <v>22</v>
      </c>
      <c r="C30" s="12">
        <v>40000</v>
      </c>
    </row>
    <row r="31" spans="1:3" ht="15">
      <c r="A31" s="4" t="s">
        <v>21</v>
      </c>
      <c r="B31" s="9" t="s">
        <v>22</v>
      </c>
      <c r="C31" s="20">
        <v>30000</v>
      </c>
    </row>
    <row r="32" spans="1:3" ht="15">
      <c r="A32" s="4" t="s">
        <v>21</v>
      </c>
      <c r="B32" s="9" t="s">
        <v>22</v>
      </c>
      <c r="C32" s="20">
        <v>150000</v>
      </c>
    </row>
    <row r="33" spans="1:8" ht="15">
      <c r="A33" s="4">
        <v>329</v>
      </c>
      <c r="B33" s="9" t="s">
        <v>22</v>
      </c>
      <c r="C33" s="20">
        <v>15000</v>
      </c>
      <c r="E33">
        <v>283000</v>
      </c>
      <c r="G33" s="27">
        <f>E33-C33</f>
        <v>268000</v>
      </c>
      <c r="H33" t="s">
        <v>60</v>
      </c>
    </row>
    <row r="34" spans="1:3" ht="15">
      <c r="A34" s="4">
        <v>342</v>
      </c>
      <c r="B34" s="9" t="s">
        <v>71</v>
      </c>
      <c r="C34" s="20">
        <v>100</v>
      </c>
    </row>
    <row r="35" spans="1:3" ht="15">
      <c r="A35" s="4" t="s">
        <v>23</v>
      </c>
      <c r="B35" s="9" t="s">
        <v>24</v>
      </c>
      <c r="C35" s="20">
        <v>3000</v>
      </c>
    </row>
    <row r="36" spans="1:3" ht="15">
      <c r="A36" s="4"/>
      <c r="B36" s="9"/>
      <c r="C36" s="20"/>
    </row>
    <row r="37" spans="1:3" ht="33.75">
      <c r="A37" s="5" t="s">
        <v>30</v>
      </c>
      <c r="B37" s="10" t="s">
        <v>31</v>
      </c>
      <c r="C37" s="20">
        <v>20000</v>
      </c>
    </row>
    <row r="38" spans="1:3" ht="15">
      <c r="A38" s="5"/>
      <c r="B38" s="10"/>
      <c r="C38" s="20"/>
    </row>
    <row r="39" spans="1:3" ht="15">
      <c r="A39" s="4">
        <v>363</v>
      </c>
      <c r="B39" s="9" t="s">
        <v>54</v>
      </c>
      <c r="C39" s="20">
        <v>5000</v>
      </c>
    </row>
    <row r="40" spans="1:3" ht="15">
      <c r="A40" s="4"/>
      <c r="B40" s="9"/>
      <c r="C40" s="20"/>
    </row>
    <row r="41" spans="1:3" ht="23.25">
      <c r="A41" s="4" t="s">
        <v>34</v>
      </c>
      <c r="B41" s="9" t="s">
        <v>35</v>
      </c>
      <c r="C41" s="20">
        <v>180000</v>
      </c>
    </row>
    <row r="42" spans="1:3" ht="23.25">
      <c r="A42" s="4" t="s">
        <v>34</v>
      </c>
      <c r="B42" s="9" t="s">
        <v>35</v>
      </c>
      <c r="C42" s="20">
        <v>280000</v>
      </c>
    </row>
    <row r="43" spans="1:3" ht="23.25">
      <c r="A43" s="4" t="s">
        <v>34</v>
      </c>
      <c r="B43" s="9" t="s">
        <v>35</v>
      </c>
      <c r="C43" s="20">
        <v>40000</v>
      </c>
    </row>
    <row r="44" spans="1:5" ht="23.25">
      <c r="A44" s="4">
        <v>372</v>
      </c>
      <c r="B44" s="9" t="s">
        <v>35</v>
      </c>
      <c r="C44" s="20">
        <v>100000</v>
      </c>
      <c r="E44">
        <v>330000</v>
      </c>
    </row>
    <row r="45" spans="1:3" ht="23.25">
      <c r="A45" s="4">
        <v>372</v>
      </c>
      <c r="B45" s="9" t="s">
        <v>35</v>
      </c>
      <c r="C45" s="20">
        <v>400000</v>
      </c>
    </row>
    <row r="46" spans="1:3" ht="15">
      <c r="A46" s="4" t="s">
        <v>28</v>
      </c>
      <c r="B46" s="9" t="s">
        <v>29</v>
      </c>
      <c r="C46" s="20">
        <v>4000</v>
      </c>
    </row>
    <row r="47" spans="1:3" ht="15">
      <c r="A47" s="4" t="s">
        <v>28</v>
      </c>
      <c r="B47" s="9" t="s">
        <v>29</v>
      </c>
      <c r="C47" s="20">
        <v>6000</v>
      </c>
    </row>
    <row r="48" spans="1:3" ht="15">
      <c r="A48" s="4" t="s">
        <v>28</v>
      </c>
      <c r="B48" s="9" t="s">
        <v>29</v>
      </c>
      <c r="C48" s="20">
        <v>5000</v>
      </c>
    </row>
    <row r="49" spans="1:3" ht="15">
      <c r="A49" s="4" t="s">
        <v>28</v>
      </c>
      <c r="B49" s="9" t="s">
        <v>29</v>
      </c>
      <c r="C49" s="20">
        <v>30000</v>
      </c>
    </row>
    <row r="50" spans="1:3" ht="15">
      <c r="A50" s="4" t="s">
        <v>28</v>
      </c>
      <c r="B50" s="9" t="s">
        <v>29</v>
      </c>
      <c r="C50" s="20">
        <v>30000</v>
      </c>
    </row>
    <row r="51" spans="1:3" ht="15">
      <c r="A51" s="4" t="s">
        <v>28</v>
      </c>
      <c r="B51" s="9" t="s">
        <v>29</v>
      </c>
      <c r="C51" s="20">
        <v>40000</v>
      </c>
    </row>
    <row r="52" spans="1:3" ht="15">
      <c r="A52" s="4" t="s">
        <v>28</v>
      </c>
      <c r="B52" s="9" t="s">
        <v>29</v>
      </c>
      <c r="C52" s="20">
        <v>30000</v>
      </c>
    </row>
    <row r="53" spans="1:3" ht="15">
      <c r="A53" s="4" t="s">
        <v>28</v>
      </c>
      <c r="B53" s="9" t="s">
        <v>29</v>
      </c>
      <c r="C53" s="20">
        <v>15000</v>
      </c>
    </row>
    <row r="54" spans="1:3" ht="15">
      <c r="A54" s="4" t="s">
        <v>28</v>
      </c>
      <c r="B54" s="9" t="s">
        <v>29</v>
      </c>
      <c r="C54" s="20">
        <v>0</v>
      </c>
    </row>
    <row r="55" spans="1:3" ht="15">
      <c r="A55" s="4" t="s">
        <v>28</v>
      </c>
      <c r="B55" s="9" t="s">
        <v>29</v>
      </c>
      <c r="C55" s="20">
        <v>0</v>
      </c>
    </row>
    <row r="56" spans="1:3" ht="15">
      <c r="A56" s="4" t="s">
        <v>28</v>
      </c>
      <c r="B56" s="9" t="s">
        <v>29</v>
      </c>
      <c r="C56" s="20">
        <v>0</v>
      </c>
    </row>
    <row r="57" spans="1:5" ht="15">
      <c r="A57" s="4"/>
      <c r="B57" s="9"/>
      <c r="C57" s="20">
        <f>SUM(C46:C56)</f>
        <v>160000</v>
      </c>
      <c r="E57">
        <v>697450</v>
      </c>
    </row>
    <row r="58" spans="1:3" ht="15">
      <c r="A58" s="4"/>
      <c r="B58" s="9"/>
      <c r="C58" s="20"/>
    </row>
    <row r="59" spans="1:3" ht="15">
      <c r="A59" s="4">
        <v>383</v>
      </c>
      <c r="B59" s="9" t="s">
        <v>59</v>
      </c>
      <c r="C59" s="20">
        <v>0</v>
      </c>
    </row>
    <row r="60" spans="1:3" ht="15">
      <c r="A60" s="4"/>
      <c r="B60" s="9"/>
      <c r="C60" s="20"/>
    </row>
    <row r="61" spans="1:3" ht="15">
      <c r="A61" s="4"/>
      <c r="B61" s="9"/>
      <c r="C61" s="20">
        <v>0</v>
      </c>
    </row>
    <row r="62" spans="1:3" ht="15">
      <c r="A62" s="4"/>
      <c r="B62" s="9"/>
      <c r="C62" s="20"/>
    </row>
    <row r="63" spans="1:3" ht="15">
      <c r="A63" s="4">
        <v>544</v>
      </c>
      <c r="B63" s="9" t="s">
        <v>76</v>
      </c>
      <c r="C63" s="20">
        <v>3500</v>
      </c>
    </row>
    <row r="64" spans="1:3" ht="15">
      <c r="A64" s="4"/>
      <c r="B64" s="9"/>
      <c r="C64" s="20"/>
    </row>
    <row r="65" spans="1:3" ht="15">
      <c r="A65" s="4">
        <v>411</v>
      </c>
      <c r="B65" s="9" t="s">
        <v>49</v>
      </c>
      <c r="C65" s="20">
        <v>100000</v>
      </c>
    </row>
    <row r="66" spans="1:3" ht="15">
      <c r="A66" s="4"/>
      <c r="B66" s="9"/>
      <c r="C66" s="20"/>
    </row>
    <row r="67" spans="1:3" ht="15">
      <c r="A67" s="4">
        <v>412</v>
      </c>
      <c r="B67" s="9" t="s">
        <v>58</v>
      </c>
      <c r="C67" s="20">
        <v>100000</v>
      </c>
    </row>
    <row r="68" spans="1:3" ht="15">
      <c r="A68" s="4">
        <v>412</v>
      </c>
      <c r="B68" s="9" t="s">
        <v>58</v>
      </c>
      <c r="C68" s="20">
        <v>100000</v>
      </c>
    </row>
    <row r="69" spans="1:3" ht="15">
      <c r="A69" s="4">
        <v>421</v>
      </c>
      <c r="B69" s="9" t="s">
        <v>33</v>
      </c>
      <c r="C69" s="20">
        <v>100000</v>
      </c>
    </row>
    <row r="70" spans="1:3" ht="15">
      <c r="A70" s="4" t="s">
        <v>32</v>
      </c>
      <c r="B70" s="9" t="s">
        <v>33</v>
      </c>
      <c r="C70" s="20">
        <v>200000</v>
      </c>
    </row>
    <row r="71" spans="1:3" ht="15">
      <c r="A71" s="4" t="s">
        <v>32</v>
      </c>
      <c r="B71" s="9" t="s">
        <v>33</v>
      </c>
      <c r="C71" s="28">
        <v>10000</v>
      </c>
    </row>
    <row r="72" spans="1:3" ht="15">
      <c r="A72" s="4" t="s">
        <v>32</v>
      </c>
      <c r="B72" s="9" t="s">
        <v>33</v>
      </c>
      <c r="C72" s="15">
        <v>300000</v>
      </c>
    </row>
    <row r="73" spans="1:3" ht="15">
      <c r="A73" s="4" t="s">
        <v>32</v>
      </c>
      <c r="B73" s="9" t="s">
        <v>33</v>
      </c>
      <c r="C73" s="20">
        <v>55000</v>
      </c>
    </row>
    <row r="74" spans="1:3" ht="15">
      <c r="A74" s="4" t="s">
        <v>32</v>
      </c>
      <c r="B74" s="9" t="s">
        <v>33</v>
      </c>
      <c r="C74" s="15">
        <v>550000</v>
      </c>
    </row>
    <row r="75" spans="1:3" ht="15">
      <c r="A75" s="4" t="s">
        <v>32</v>
      </c>
      <c r="B75" s="9" t="s">
        <v>33</v>
      </c>
      <c r="C75" s="20">
        <v>400000</v>
      </c>
    </row>
    <row r="76" spans="1:3" ht="15">
      <c r="A76" s="4" t="s">
        <v>32</v>
      </c>
      <c r="B76" s="9" t="s">
        <v>33</v>
      </c>
      <c r="C76" s="20">
        <v>800000</v>
      </c>
    </row>
    <row r="77" spans="1:7" ht="15">
      <c r="A77" s="4">
        <v>421</v>
      </c>
      <c r="B77" s="9" t="s">
        <v>33</v>
      </c>
      <c r="C77" s="20">
        <v>150000</v>
      </c>
      <c r="E77">
        <v>5133350</v>
      </c>
      <c r="G77" s="27">
        <f>E77-C77</f>
        <v>4983350</v>
      </c>
    </row>
    <row r="78" spans="1:3" ht="15">
      <c r="A78" s="4">
        <v>421</v>
      </c>
      <c r="B78" s="9" t="s">
        <v>33</v>
      </c>
      <c r="C78" s="20">
        <v>80000</v>
      </c>
    </row>
    <row r="79" spans="1:3" ht="15">
      <c r="A79" s="4" t="s">
        <v>25</v>
      </c>
      <c r="B79" s="9" t="s">
        <v>26</v>
      </c>
      <c r="C79" s="20">
        <v>10000</v>
      </c>
    </row>
    <row r="80" spans="1:3" ht="23.25">
      <c r="A80" s="4">
        <v>451</v>
      </c>
      <c r="B80" s="9" t="s">
        <v>53</v>
      </c>
      <c r="C80" s="20">
        <v>0</v>
      </c>
    </row>
    <row r="81" ht="15">
      <c r="G81">
        <f>SUM(G8:G80)</f>
        <v>5423450</v>
      </c>
    </row>
    <row r="83" ht="15">
      <c r="C83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x54673</dc:creator>
  <cp:keywords/>
  <dc:description/>
  <cp:lastModifiedBy>Ivana</cp:lastModifiedBy>
  <cp:lastPrinted>2018-12-28T12:59:34Z</cp:lastPrinted>
  <dcterms:created xsi:type="dcterms:W3CDTF">2010-11-16T17:03:27Z</dcterms:created>
  <dcterms:modified xsi:type="dcterms:W3CDTF">2018-12-31T09:57:08Z</dcterms:modified>
  <cp:category/>
  <cp:version/>
  <cp:contentType/>
  <cp:contentStatus/>
</cp:coreProperties>
</file>